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2"/>
  </bookViews>
  <sheets>
    <sheet name="раздел 3" sheetId="1" r:id="rId1"/>
    <sheet name="раздел 2" sheetId="2" r:id="rId2"/>
    <sheet name="раздел 4" sheetId="3" r:id="rId3"/>
  </sheets>
  <definedNames/>
  <calcPr fullCalcOnLoad="1"/>
</workbook>
</file>

<file path=xl/sharedStrings.xml><?xml version="1.0" encoding="utf-8"?>
<sst xmlns="http://schemas.openxmlformats.org/spreadsheetml/2006/main" count="525" uniqueCount="189">
  <si>
    <t>ЗДРАВООХРАНЕНИЕ И СПОРТ</t>
  </si>
  <si>
    <t>Ведомственная классификация</t>
  </si>
  <si>
    <t>Наименование расходов</t>
  </si>
  <si>
    <t>Коды бюджетной классификации</t>
  </si>
  <si>
    <t>Раздел</t>
  </si>
  <si>
    <t>Подраздел</t>
  </si>
  <si>
    <t>Плановый период</t>
  </si>
  <si>
    <t>2009 год</t>
  </si>
  <si>
    <t>2010 год</t>
  </si>
  <si>
    <t>2011 год</t>
  </si>
  <si>
    <t>Всего</t>
  </si>
  <si>
    <t>БДО</t>
  </si>
  <si>
    <t>БПО</t>
  </si>
  <si>
    <t>Отчетный год,                2007 год</t>
  </si>
  <si>
    <t>Текущий год,            2008 год (уточненный план на 01.05.2008г.)</t>
  </si>
  <si>
    <t>001</t>
  </si>
  <si>
    <t>01</t>
  </si>
  <si>
    <t>06</t>
  </si>
  <si>
    <t>11</t>
  </si>
  <si>
    <t>00</t>
  </si>
  <si>
    <t>055</t>
  </si>
  <si>
    <t>МЛПУ "Княгининская центральная районная больница"</t>
  </si>
  <si>
    <t>04</t>
  </si>
  <si>
    <t>12</t>
  </si>
  <si>
    <t>Другие вопросы в области национальной экономики</t>
  </si>
  <si>
    <t>09</t>
  </si>
  <si>
    <t>Стационарная медицинская помощь</t>
  </si>
  <si>
    <t>02</t>
  </si>
  <si>
    <t>Амбулаторная помощь</t>
  </si>
  <si>
    <t>03</t>
  </si>
  <si>
    <t>10</t>
  </si>
  <si>
    <t>Другие вопросы в области здравоохранения, физической культуры и спорта</t>
  </si>
  <si>
    <t>057</t>
  </si>
  <si>
    <t>Княгининское районное культурно-спортивное объединение</t>
  </si>
  <si>
    <t>08</t>
  </si>
  <si>
    <t>Культура</t>
  </si>
  <si>
    <t>Кинематография</t>
  </si>
  <si>
    <t>Другие вопросы в области культуры,кинематографии и средств массовой информации</t>
  </si>
  <si>
    <t>Физическая культура и спорт</t>
  </si>
  <si>
    <t>062</t>
  </si>
  <si>
    <t>Редакция газеты "Победа"</t>
  </si>
  <si>
    <t>Периодическая печать и издательства</t>
  </si>
  <si>
    <t>065</t>
  </si>
  <si>
    <t>МУ "Новости Княгинино"</t>
  </si>
  <si>
    <t>Телевидение и радиовещание</t>
  </si>
  <si>
    <t>074</t>
  </si>
  <si>
    <t>Управление образованием</t>
  </si>
  <si>
    <t>07</t>
  </si>
  <si>
    <t>Финансовое управление администрации Княгининского района</t>
  </si>
  <si>
    <t>14</t>
  </si>
  <si>
    <t>05</t>
  </si>
  <si>
    <t>094</t>
  </si>
  <si>
    <t>Управление сельского хозяйства</t>
  </si>
  <si>
    <t>Сельское хозяйство и рыболовство</t>
  </si>
  <si>
    <t>095</t>
  </si>
  <si>
    <t>Земское собрание Княгининского района</t>
  </si>
  <si>
    <t>096</t>
  </si>
  <si>
    <t>Администрация Княгининского района</t>
  </si>
  <si>
    <t>Органы внутренних дел</t>
  </si>
  <si>
    <t>Топливно-энергетический комплекс</t>
  </si>
  <si>
    <t>Связь и информатика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</si>
  <si>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</si>
  <si>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</si>
  <si>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</si>
  <si>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</si>
  <si>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Обеспечение деятельности финансовых,налоговых и таможенных органов и органов финансового(финансово-бюджетного ) надзора</t>
  </si>
  <si>
    <t>Резервные фонды</t>
  </si>
  <si>
    <t>Другие общегосударственные вопросы</t>
  </si>
  <si>
    <t>Предупреждение и ликвидация последствий черезвычайных ситуаций природного и техногенного характера, гражданская оборона</t>
  </si>
  <si>
    <t>Жилищно-коммунальное хозяйство</t>
  </si>
  <si>
    <t>Охрана объектов животного и растительного мира и среды их обитания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</si>
  <si>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</si>
  <si>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</si>
  <si>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 ,высших органов исполнительной власти субъектов Российской федерации и органов местного самоуправления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</si>
  <si>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</si>
  <si>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</si>
  <si>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</si>
  <si>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097</t>
  </si>
  <si>
    <t>Районный отдел управления муниципальными землями и имуществом</t>
  </si>
  <si>
    <t>Наименование</t>
  </si>
  <si>
    <t>Код классификации расходов</t>
  </si>
  <si>
    <t>Расходы</t>
  </si>
  <si>
    <t>Заработная плата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</si>
  <si>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</si>
  <si>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</si>
  <si>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</si>
  <si>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</si>
  <si>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</si>
  <si>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</si>
  <si>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 имуществом</t>
  </si>
  <si>
    <t>Услуги по содержанию имущества</t>
  </si>
  <si>
    <t>Прочие услуги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</si>
  <si>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</si>
  <si>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</si>
  <si>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</si>
  <si>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Безвозмездные и безвозвратные  перечисления бюджетам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</si>
  <si>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</si>
  <si>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</si>
  <si>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</si>
  <si>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</si>
  <si>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</si>
  <si>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</si>
  <si>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</si>
  <si>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120</t>
  </si>
  <si>
    <t>МУП "Княгининское ЖКХ"</t>
  </si>
  <si>
    <t>150</t>
  </si>
  <si>
    <t>ГУ "КЦСОН Княгининского района"</t>
  </si>
  <si>
    <t>188</t>
  </si>
  <si>
    <t>ОВД Княгининского района</t>
  </si>
  <si>
    <t>Итого расходов</t>
  </si>
  <si>
    <t>Отчетный год,   2007 год</t>
  </si>
  <si>
    <t>Текущий год, 2008 год (уточненный план на 01.05.2008)</t>
  </si>
  <si>
    <t>1.Общегосударственные вопросы</t>
  </si>
  <si>
    <t>1.1Функционирование высшего должностного лица субъекта Российской Федерации и органа местного самоуправления</t>
  </si>
  <si>
    <t>1.2.Функционирование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</si>
  <si>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</si>
  <si>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2.НАЦИОНАЛЬНАЯ БЕЗОПАСНОСТЬ И ПРАВООХРАНИТЕЛЬНАЯ ДЕЯТЕЛЬНОСТЬ</t>
  </si>
  <si>
    <t>2.1.Органы внутренних дел</t>
  </si>
  <si>
    <t>2.2.Предупреждение и ликвидация последствий черезвычайных ситуаций природного и техногенного характера,гражданская оборона</t>
  </si>
  <si>
    <t>3.НАЦИОНАЛЬНАЯ ЭКОНОМИКА</t>
  </si>
  <si>
    <t>4.ЖИЛИЩНО_КОММУНАЛЬНОЕ ХОЗЯЙСТВО</t>
  </si>
  <si>
    <t>4.1.Жилищное хозяйство</t>
  </si>
  <si>
    <t>4.2.Коммунальное хозяйство</t>
  </si>
  <si>
    <t>5.Охрана окружающей среды</t>
  </si>
  <si>
    <t>5.1Охрана растительных и животных видов и среды их обитания</t>
  </si>
  <si>
    <t>6.ОБРАЗОВАНИЕ</t>
  </si>
  <si>
    <t>6.1.Дошкольное образование</t>
  </si>
  <si>
    <t>6.2.Общее образование</t>
  </si>
  <si>
    <t>7.КУЛЬТУРА, кинематография и средства массовой информации</t>
  </si>
  <si>
    <t>7.1.Культура</t>
  </si>
  <si>
    <t>7.2.Кинематография</t>
  </si>
  <si>
    <t>7.3.Телевидение и радиовещание</t>
  </si>
  <si>
    <t>7.4.Периодическая печать и издательства</t>
  </si>
  <si>
    <t>7.5.Другие вопросы в области культуры,кинематографии,СМИ</t>
  </si>
  <si>
    <t>8.ЗДРАВООХРАНЕНИЕ,ФИЗИЧЕСКАЯ КУЛЬТУРА И СПОРТ</t>
  </si>
  <si>
    <t>8.1.Стационарная медицинская помощь</t>
  </si>
  <si>
    <t>8.2.Амбулаторная помощь</t>
  </si>
  <si>
    <t>9.Социальная политика</t>
  </si>
  <si>
    <t>10.МЕЖБЮДЖЕТНЫЕ ТРАНСФЕРТЫ</t>
  </si>
  <si>
    <t>10.1Дотации бюджетам субъектов Российской Федерации и муниципальных образований</t>
  </si>
  <si>
    <t>10.2.Субсидии бюджетам субъектов Российской Федерации и муниципальных образований(межбюджетные субсидии)</t>
  </si>
  <si>
    <t>10.3.Субвенции бюджетам субъектов Российской Федерации и муниципальных образований</t>
  </si>
  <si>
    <t>ИТОГО РАСХОДОВ</t>
  </si>
  <si>
    <t>в том числе районные целевые программы</t>
  </si>
  <si>
    <t>Финансовая помощьбюджетам других уровней</t>
  </si>
  <si>
    <t>Субвенция бюджетам субъектов РФ и муниципальных образований</t>
  </si>
  <si>
    <t>НАЦИОНАЛЬНАЯ БЕЗОПАСНОСТЬ И ПРАВООХРАНИТЕЛЬНАЯ ДЕЯТЕЛЬНОСТЬ</t>
  </si>
  <si>
    <t>СОЦИАЛЬНАЯ ПОЛИТИКА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</si>
  <si>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</si>
  <si>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</si>
  <si>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</si>
  <si>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НАЦИОНАЛЬНАЯ ЭКОНОМИКА</t>
  </si>
  <si>
    <t>ОХРАНА ОКРУЖАЮЩЕЙ СРЕДЫ</t>
  </si>
  <si>
    <t>МЕЖБЮДЖЕТНЫЕ ТРАНСФЕРТЫ</t>
  </si>
  <si>
    <t>КУЛЬТУРА, КИНЕМАТОГРАФИЯ И СРЕДСТВА МАССОВОЙ ИНФОРМАЦИИ</t>
  </si>
  <si>
    <t>Общегосударственные вопросы</t>
  </si>
  <si>
    <t xml:space="preserve">  </t>
  </si>
  <si>
    <t>Культура, кинематография и средства массовой информации</t>
  </si>
  <si>
    <t>Здравоохранение, физическая культура и спорт</t>
  </si>
  <si>
    <t>ИТОГО</t>
  </si>
  <si>
    <t>ОБРАЗОВАНИЕ</t>
  </si>
  <si>
    <t>1.4.Обеспечение деятельности финансовых, налоговых и таможенных органов и органов финансового(финансово-бюджетного) надзора</t>
  </si>
  <si>
    <t>1.5.Резервные фонды</t>
  </si>
  <si>
    <t>1.6.Другие общегосударственные вопросы</t>
  </si>
  <si>
    <t>3.1.Топливно-энергетический комплекс</t>
  </si>
  <si>
    <t>3.2.Сельское хозяйство и рыболовство</t>
  </si>
  <si>
    <t>3.3.Связь и информатика</t>
  </si>
  <si>
    <t>3.4.Другие вопросы в области национальной экономики</t>
  </si>
  <si>
    <t>6.3.Другие вопросы в области образования</t>
  </si>
  <si>
    <t>9.1.Социальное обеспечение населения</t>
  </si>
  <si>
    <t>9.2.Охрана семьи и детства</t>
  </si>
  <si>
    <t>№ п/п</t>
  </si>
  <si>
    <t>Итого расходов ( по ЭКР)</t>
  </si>
  <si>
    <t>Начисления на оплату труда</t>
  </si>
  <si>
    <t>Строительство ДК</t>
  </si>
  <si>
    <t>2.Распределение ассигнований из районного бюджета на 2009-2011 годы по разделам и подразделам классификации расходов бюджета</t>
  </si>
  <si>
    <t>3.Предельные объемы смет расходов субъектов бюджетного планирования, получателей средств районного бюджета в 2009-2011 годах</t>
  </si>
  <si>
    <t>4.Экономическая структура расходов  районного бюджета на 2009 - 2011 годы</t>
  </si>
  <si>
    <t>Медицинская помощь в дневных стационарах всех типов</t>
  </si>
  <si>
    <t>Скорая медицинская помощь</t>
  </si>
  <si>
    <t>Субсидии бюджетам субъектов Российской Федерации и муниципальных образований (межбюджетные субсидии)</t>
  </si>
  <si>
    <t>Благоустройство</t>
  </si>
  <si>
    <t>Другие вопросы в области жилищно-коммунального хозяйства</t>
  </si>
  <si>
    <t>8.3.Медицинская помощь в дневных стационарах всех типов</t>
  </si>
  <si>
    <t>8.4.Скорая медицинская помощь</t>
  </si>
  <si>
    <t>8.5.Физическая культура и спорт</t>
  </si>
  <si>
    <t>8.6.Другие вопросы в области здравоохранения,физической культуры и спорта</t>
  </si>
  <si>
    <t>4.3.Благоустройство</t>
  </si>
  <si>
    <t>4.4.Другие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</si>
</sst>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5"/>
  <sheetViews>
    <sheetView zoomScale="75" zoomScaleNormal="75" zoomScalePageLayoutView="0" workbookViewId="0" topLeftCell="A1">
      <pane ySplit="6" topLeftCell="A7" activePane="bottomLeft" state="frozen"/>
      <selection pane="topLeft" activeCell="B1" sqref="B1"/>
      <selection pane="bottomLeft" activeCell="A1" sqref="A1:P165"/>
    </sheetView>
  </sheetViews>
  <sheetFormatPr defaultColWidth="9.00390625" defaultRowHeight="12.75"/>
  <cols>
    <col min="1" max="1" width="4.125" style="1" customWidth="1"/>
    <col min="2" max="2" width="11.25390625" style="1" customWidth="1"/>
    <col min="3" max="3" width="40.375" style="1" customWidth="1"/>
    <col min="4" max="4" width="8.00390625" style="1" customWidth="1"/>
    <col min="5" max="5" width="12.125" style="1" customWidth="1"/>
    <col min="6" max="6" width="10.875" style="1" customWidth="1"/>
    <col min="7" max="7" width="14.00390625" style="1" customWidth="1"/>
    <col min="8" max="8" width="10.375" style="1" customWidth="1"/>
    <col min="9" max="9" width="10.25390625" style="1" customWidth="1"/>
    <col min="10" max="10" width="9.125" style="1" customWidth="1"/>
    <col min="11" max="11" width="10.25390625" style="1" customWidth="1"/>
    <col min="12" max="12" width="10.00390625" style="1" customWidth="1"/>
    <col min="13" max="13" width="9.375" style="1" customWidth="1"/>
    <col min="14" max="14" width="10.00390625" style="1" customWidth="1"/>
    <col min="15" max="15" width="10.125" style="1" customWidth="1"/>
    <col min="16" max="16384" width="9.125" style="1" customWidth="1"/>
  </cols>
  <sheetData>
    <row r="2" spans="1:16" ht="18.75">
      <c r="A2" s="61" t="s">
        <v>176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spans="1:16" ht="15.75">
      <c r="A4" s="60" t="s">
        <v>171</v>
      </c>
      <c r="B4" s="60" t="s">
        <v>1</v>
      </c>
      <c r="C4" s="60" t="s">
        <v>2</v>
      </c>
      <c r="D4" s="60" t="s">
        <v>3</v>
      </c>
      <c r="E4" s="60"/>
      <c r="F4" s="60" t="s">
        <v>13</v>
      </c>
      <c r="G4" s="62" t="s">
        <v>14</v>
      </c>
      <c r="H4" s="60" t="s">
        <v>6</v>
      </c>
      <c r="I4" s="60"/>
      <c r="J4" s="60"/>
      <c r="K4" s="60"/>
      <c r="L4" s="60"/>
      <c r="M4" s="60"/>
      <c r="N4" s="60"/>
      <c r="O4" s="60"/>
      <c r="P4" s="60"/>
    </row>
    <row r="5" spans="1:16" ht="15.75">
      <c r="A5" s="60"/>
      <c r="B5" s="60"/>
      <c r="C5" s="60"/>
      <c r="D5" s="60"/>
      <c r="E5" s="60"/>
      <c r="F5" s="60"/>
      <c r="G5" s="62"/>
      <c r="H5" s="60" t="s">
        <v>7</v>
      </c>
      <c r="I5" s="60"/>
      <c r="J5" s="60"/>
      <c r="K5" s="60" t="s">
        <v>8</v>
      </c>
      <c r="L5" s="60"/>
      <c r="M5" s="60"/>
      <c r="N5" s="60" t="s">
        <v>9</v>
      </c>
      <c r="O5" s="60"/>
      <c r="P5" s="60"/>
    </row>
    <row r="6" spans="1:16" ht="46.5" customHeight="1">
      <c r="A6" s="60"/>
      <c r="B6" s="60"/>
      <c r="C6" s="60"/>
      <c r="D6" s="44" t="s">
        <v>4</v>
      </c>
      <c r="E6" s="44" t="s">
        <v>5</v>
      </c>
      <c r="F6" s="60"/>
      <c r="G6" s="62"/>
      <c r="H6" s="44" t="s">
        <v>10</v>
      </c>
      <c r="I6" s="44" t="s">
        <v>11</v>
      </c>
      <c r="J6" s="44" t="s">
        <v>12</v>
      </c>
      <c r="K6" s="44" t="s">
        <v>10</v>
      </c>
      <c r="L6" s="44" t="s">
        <v>11</v>
      </c>
      <c r="M6" s="44" t="s">
        <v>12</v>
      </c>
      <c r="N6" s="44" t="s">
        <v>10</v>
      </c>
      <c r="O6" s="44" t="s">
        <v>11</v>
      </c>
      <c r="P6" s="44" t="s">
        <v>12</v>
      </c>
    </row>
    <row r="7" spans="1:16" ht="15.75" hidden="1">
      <c r="A7" s="2"/>
      <c r="B7" s="8"/>
      <c r="C7" s="10"/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1.5">
      <c r="A8" s="2">
        <v>1</v>
      </c>
      <c r="B8" s="6" t="s">
        <v>20</v>
      </c>
      <c r="C8" s="7" t="s">
        <v>21</v>
      </c>
      <c r="D8" s="8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2"/>
    </row>
    <row r="9" spans="1:16" ht="15.75">
      <c r="A9" s="2"/>
      <c r="B9" s="6"/>
      <c r="C9" s="9" t="s">
        <v>151</v>
      </c>
      <c r="D9" s="8" t="s">
        <v>22</v>
      </c>
      <c r="E9" s="8" t="s">
        <v>19</v>
      </c>
      <c r="F9" s="3"/>
      <c r="G9" s="3">
        <f>G10</f>
        <v>100</v>
      </c>
      <c r="H9" s="3">
        <f aca="true" t="shared" si="0" ref="H9:P9">H10</f>
        <v>0</v>
      </c>
      <c r="I9" s="3">
        <f t="shared" si="0"/>
        <v>0</v>
      </c>
      <c r="J9" s="3">
        <f t="shared" si="0"/>
        <v>0</v>
      </c>
      <c r="K9" s="3">
        <f t="shared" si="0"/>
        <v>118.9</v>
      </c>
      <c r="L9" s="3">
        <f t="shared" si="0"/>
        <v>118.9</v>
      </c>
      <c r="M9" s="3">
        <f t="shared" si="0"/>
        <v>0</v>
      </c>
      <c r="N9" s="3">
        <f t="shared" si="0"/>
        <v>127.9</v>
      </c>
      <c r="O9" s="3">
        <f t="shared" si="0"/>
        <v>127.9</v>
      </c>
      <c r="P9" s="3">
        <f t="shared" si="0"/>
        <v>0</v>
      </c>
    </row>
    <row r="10" spans="1:16" ht="31.5">
      <c r="A10" s="2"/>
      <c r="B10" s="8"/>
      <c r="C10" s="10" t="s">
        <v>24</v>
      </c>
      <c r="D10" s="8" t="s">
        <v>22</v>
      </c>
      <c r="E10" s="8" t="s">
        <v>23</v>
      </c>
      <c r="F10" s="3"/>
      <c r="G10" s="3">
        <v>100</v>
      </c>
      <c r="H10" s="3"/>
      <c r="I10" s="3"/>
      <c r="J10" s="3"/>
      <c r="K10" s="3">
        <f>L10+M10</f>
        <v>118.9</v>
      </c>
      <c r="L10" s="3">
        <v>118.9</v>
      </c>
      <c r="M10" s="3"/>
      <c r="N10" s="3">
        <f>O10+P10</f>
        <v>127.9</v>
      </c>
      <c r="O10" s="3">
        <v>127.9</v>
      </c>
      <c r="P10" s="3"/>
    </row>
    <row r="11" spans="1:16" ht="15.75">
      <c r="A11" s="2"/>
      <c r="B11" s="8"/>
      <c r="C11" s="9" t="s">
        <v>0</v>
      </c>
      <c r="D11" s="8" t="s">
        <v>25</v>
      </c>
      <c r="E11" s="8" t="s">
        <v>19</v>
      </c>
      <c r="F11" s="3">
        <v>16965.3</v>
      </c>
      <c r="G11" s="3">
        <f>G12+G13+G16</f>
        <v>22636.8</v>
      </c>
      <c r="H11" s="3">
        <f aca="true" t="shared" si="1" ref="H11:P11">H12+H13+H16+H14+H15</f>
        <v>26552.100000000002</v>
      </c>
      <c r="I11" s="3">
        <f t="shared" si="1"/>
        <v>25077.8</v>
      </c>
      <c r="J11" s="3">
        <f t="shared" si="1"/>
        <v>1474.2999999999997</v>
      </c>
      <c r="K11" s="3">
        <f t="shared" si="1"/>
        <v>29101</v>
      </c>
      <c r="L11" s="3">
        <f t="shared" si="1"/>
        <v>25810.700000000004</v>
      </c>
      <c r="M11" s="3">
        <f t="shared" si="1"/>
        <v>3290.3</v>
      </c>
      <c r="N11" s="3">
        <f t="shared" si="1"/>
        <v>30745.2</v>
      </c>
      <c r="O11" s="3">
        <f t="shared" si="1"/>
        <v>26433.800000000003</v>
      </c>
      <c r="P11" s="3">
        <f t="shared" si="1"/>
        <v>4311.4</v>
      </c>
    </row>
    <row r="12" spans="1:16" ht="15.75">
      <c r="A12" s="2"/>
      <c r="B12" s="8"/>
      <c r="C12" s="10" t="s">
        <v>26</v>
      </c>
      <c r="D12" s="8" t="s">
        <v>25</v>
      </c>
      <c r="E12" s="8" t="s">
        <v>16</v>
      </c>
      <c r="F12" s="3"/>
      <c r="G12" s="3">
        <v>16633.5</v>
      </c>
      <c r="H12" s="3">
        <f>I12+J12</f>
        <v>9159.699999999999</v>
      </c>
      <c r="I12" s="3">
        <v>8962.8</v>
      </c>
      <c r="J12" s="3">
        <v>196.9</v>
      </c>
      <c r="K12" s="3">
        <f>L12+M12</f>
        <v>9967.1</v>
      </c>
      <c r="L12" s="3">
        <v>9456.2</v>
      </c>
      <c r="M12" s="3">
        <v>510.9</v>
      </c>
      <c r="N12" s="3">
        <f>O12+P12</f>
        <v>10646.2</v>
      </c>
      <c r="O12" s="3">
        <v>9956.6</v>
      </c>
      <c r="P12" s="3">
        <v>689.6</v>
      </c>
    </row>
    <row r="13" spans="1:16" ht="15.75">
      <c r="A13" s="2"/>
      <c r="B13" s="8"/>
      <c r="C13" s="10" t="s">
        <v>28</v>
      </c>
      <c r="D13" s="8" t="s">
        <v>25</v>
      </c>
      <c r="E13" s="8" t="s">
        <v>27</v>
      </c>
      <c r="F13" s="3"/>
      <c r="G13" s="3">
        <v>4498.8</v>
      </c>
      <c r="H13" s="3">
        <f>I13+J13</f>
        <v>9458.1</v>
      </c>
      <c r="I13" s="3">
        <v>9007.7</v>
      </c>
      <c r="J13" s="3">
        <v>450.4</v>
      </c>
      <c r="K13" s="3">
        <f>L13+M13</f>
        <v>10417.5</v>
      </c>
      <c r="L13" s="3">
        <v>9248.2</v>
      </c>
      <c r="M13" s="3">
        <v>1169.3</v>
      </c>
      <c r="N13" s="3">
        <f>O13+P13</f>
        <v>11070.1</v>
      </c>
      <c r="O13" s="3">
        <v>9492.1</v>
      </c>
      <c r="P13" s="3">
        <v>1578</v>
      </c>
    </row>
    <row r="14" spans="1:16" ht="31.5">
      <c r="A14" s="2"/>
      <c r="B14" s="8"/>
      <c r="C14" s="10" t="s">
        <v>178</v>
      </c>
      <c r="D14" s="8" t="s">
        <v>25</v>
      </c>
      <c r="E14" s="8" t="s">
        <v>29</v>
      </c>
      <c r="F14" s="3"/>
      <c r="G14" s="3"/>
      <c r="H14" s="3">
        <f>I14+J14</f>
        <v>508.5</v>
      </c>
      <c r="I14" s="3">
        <v>508.5</v>
      </c>
      <c r="J14" s="3"/>
      <c r="K14" s="3">
        <f>L14+M14</f>
        <v>549.7</v>
      </c>
      <c r="L14" s="3">
        <v>549.7</v>
      </c>
      <c r="M14" s="3"/>
      <c r="N14" s="3">
        <f>O14+P14</f>
        <v>591.5</v>
      </c>
      <c r="O14" s="3">
        <v>591.5</v>
      </c>
      <c r="P14" s="3"/>
    </row>
    <row r="15" spans="1:16" ht="15.75">
      <c r="A15" s="2"/>
      <c r="B15" s="8"/>
      <c r="C15" s="10" t="s">
        <v>179</v>
      </c>
      <c r="D15" s="8" t="s">
        <v>25</v>
      </c>
      <c r="E15" s="8" t="s">
        <v>22</v>
      </c>
      <c r="F15" s="3"/>
      <c r="G15" s="3"/>
      <c r="H15" s="3">
        <f>I15+J15</f>
        <v>5214.400000000001</v>
      </c>
      <c r="I15" s="3">
        <v>4915.3</v>
      </c>
      <c r="J15" s="3">
        <v>299.1</v>
      </c>
      <c r="K15" s="3">
        <f>L15+M15</f>
        <v>5777.2</v>
      </c>
      <c r="L15" s="3">
        <v>5000.9</v>
      </c>
      <c r="M15" s="3">
        <v>776.3</v>
      </c>
      <c r="N15" s="3">
        <f>O15+P15</f>
        <v>6135.299999999999</v>
      </c>
      <c r="O15" s="3">
        <v>5087.7</v>
      </c>
      <c r="P15" s="3">
        <v>1047.6</v>
      </c>
    </row>
    <row r="16" spans="1:16" ht="47.25">
      <c r="A16" s="2"/>
      <c r="B16" s="8"/>
      <c r="C16" s="10" t="s">
        <v>31</v>
      </c>
      <c r="D16" s="8" t="s">
        <v>25</v>
      </c>
      <c r="E16" s="8" t="s">
        <v>30</v>
      </c>
      <c r="F16" s="3"/>
      <c r="G16" s="3">
        <v>1504.5</v>
      </c>
      <c r="H16" s="3">
        <f>I16+J16</f>
        <v>2211.4</v>
      </c>
      <c r="I16" s="3">
        <v>1683.5</v>
      </c>
      <c r="J16" s="3">
        <v>527.9</v>
      </c>
      <c r="K16" s="3">
        <f>L16+M16</f>
        <v>2389.5</v>
      </c>
      <c r="L16" s="3">
        <v>1555.7</v>
      </c>
      <c r="M16" s="3">
        <v>833.8</v>
      </c>
      <c r="N16" s="3">
        <f>O16+P16</f>
        <v>2302.1000000000004</v>
      </c>
      <c r="O16" s="3">
        <v>1305.9</v>
      </c>
      <c r="P16" s="3">
        <v>996.2</v>
      </c>
    </row>
    <row r="17" spans="1:16" ht="15.75" hidden="1">
      <c r="A17" s="2"/>
      <c r="B17" s="8"/>
      <c r="C17" s="10"/>
      <c r="D17" s="8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</row>
    <row r="18" spans="1:16" ht="15.75">
      <c r="A18" s="2"/>
      <c r="B18" s="8"/>
      <c r="C18" s="7" t="s">
        <v>109</v>
      </c>
      <c r="D18" s="8"/>
      <c r="E18" s="8"/>
      <c r="F18" s="4">
        <f>F9+F11</f>
        <v>16965.3</v>
      </c>
      <c r="G18" s="4">
        <f aca="true" t="shared" si="2" ref="G18:P18">G9+G11</f>
        <v>22736.8</v>
      </c>
      <c r="H18" s="4">
        <f t="shared" si="2"/>
        <v>26552.100000000002</v>
      </c>
      <c r="I18" s="4">
        <f t="shared" si="2"/>
        <v>25077.8</v>
      </c>
      <c r="J18" s="4">
        <f t="shared" si="2"/>
        <v>1474.2999999999997</v>
      </c>
      <c r="K18" s="4">
        <f t="shared" si="2"/>
        <v>29219.9</v>
      </c>
      <c r="L18" s="4">
        <f t="shared" si="2"/>
        <v>25929.600000000006</v>
      </c>
      <c r="M18" s="4">
        <f t="shared" si="2"/>
        <v>3290.3</v>
      </c>
      <c r="N18" s="4">
        <f t="shared" si="2"/>
        <v>30873.100000000002</v>
      </c>
      <c r="O18" s="4">
        <f t="shared" si="2"/>
        <v>26561.700000000004</v>
      </c>
      <c r="P18" s="4">
        <f t="shared" si="2"/>
        <v>4311.4</v>
      </c>
    </row>
    <row r="19" spans="1:16" s="11" customFormat="1" ht="31.5">
      <c r="A19" s="5"/>
      <c r="B19" s="6"/>
      <c r="C19" s="7" t="s">
        <v>143</v>
      </c>
      <c r="D19" s="6"/>
      <c r="E19" s="6"/>
      <c r="F19" s="4"/>
      <c r="G19" s="4">
        <v>200</v>
      </c>
      <c r="H19" s="4">
        <v>282.5</v>
      </c>
      <c r="I19" s="4">
        <v>282.5</v>
      </c>
      <c r="J19" s="4"/>
      <c r="K19" s="4">
        <v>251.5</v>
      </c>
      <c r="L19" s="4">
        <v>251.5</v>
      </c>
      <c r="M19" s="4"/>
      <c r="N19" s="4">
        <v>0</v>
      </c>
      <c r="O19" s="4"/>
      <c r="P19" s="5"/>
    </row>
    <row r="20" spans="1:16" ht="15.75">
      <c r="A20" s="2"/>
      <c r="B20" s="8"/>
      <c r="C20" s="10"/>
      <c r="D20" s="8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</row>
    <row r="21" spans="1:16" ht="31.5">
      <c r="A21" s="2">
        <v>2</v>
      </c>
      <c r="B21" s="6" t="s">
        <v>32</v>
      </c>
      <c r="C21" s="7" t="s">
        <v>33</v>
      </c>
      <c r="D21" s="8"/>
      <c r="E21" s="8"/>
      <c r="F21" s="3" t="s">
        <v>156</v>
      </c>
      <c r="G21" s="3"/>
      <c r="H21" s="3"/>
      <c r="I21" s="3"/>
      <c r="J21" s="3"/>
      <c r="K21" s="3"/>
      <c r="L21" s="3"/>
      <c r="M21" s="3"/>
      <c r="N21" s="3"/>
      <c r="O21" s="3"/>
      <c r="P21" s="2"/>
    </row>
    <row r="22" spans="1:16" ht="15.75">
      <c r="A22" s="2"/>
      <c r="B22" s="6"/>
      <c r="C22" s="9" t="s">
        <v>151</v>
      </c>
      <c r="D22" s="8" t="s">
        <v>22</v>
      </c>
      <c r="E22" s="8" t="s">
        <v>19</v>
      </c>
      <c r="F22" s="3"/>
      <c r="G22" s="3">
        <f>G23</f>
        <v>1243</v>
      </c>
      <c r="H22" s="3">
        <f aca="true" t="shared" si="3" ref="H22:P22">H23</f>
        <v>0</v>
      </c>
      <c r="I22" s="3">
        <f t="shared" si="3"/>
        <v>0</v>
      </c>
      <c r="J22" s="3">
        <f t="shared" si="3"/>
        <v>0</v>
      </c>
      <c r="K22" s="3">
        <f t="shared" si="3"/>
        <v>4800</v>
      </c>
      <c r="L22" s="3">
        <f t="shared" si="3"/>
        <v>4800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2">
        <f t="shared" si="3"/>
        <v>0</v>
      </c>
    </row>
    <row r="23" spans="1:16" ht="31.5">
      <c r="A23" s="2"/>
      <c r="B23" s="8"/>
      <c r="C23" s="10" t="s">
        <v>24</v>
      </c>
      <c r="D23" s="8" t="s">
        <v>22</v>
      </c>
      <c r="E23" s="8" t="s">
        <v>23</v>
      </c>
      <c r="F23" s="3"/>
      <c r="G23" s="3">
        <v>1243</v>
      </c>
      <c r="H23" s="3"/>
      <c r="I23" s="3"/>
      <c r="J23" s="3"/>
      <c r="K23" s="3">
        <f>L23+M23</f>
        <v>4800</v>
      </c>
      <c r="L23" s="3">
        <v>4800</v>
      </c>
      <c r="M23" s="3"/>
      <c r="N23" s="3">
        <f>O23</f>
        <v>0</v>
      </c>
      <c r="O23" s="3"/>
      <c r="P23" s="2"/>
    </row>
    <row r="24" spans="1:16" ht="15.75">
      <c r="A24" s="2"/>
      <c r="B24" s="8"/>
      <c r="C24" s="9" t="s">
        <v>160</v>
      </c>
      <c r="D24" s="8" t="s">
        <v>47</v>
      </c>
      <c r="E24" s="8" t="s">
        <v>19</v>
      </c>
      <c r="F24" s="3">
        <v>1865.3</v>
      </c>
      <c r="G24" s="3">
        <f>G25</f>
        <v>3287.4</v>
      </c>
      <c r="H24" s="3">
        <f aca="true" t="shared" si="4" ref="H24:P24">H25</f>
        <v>6032.200000000001</v>
      </c>
      <c r="I24" s="3">
        <f t="shared" si="4"/>
        <v>4241.3</v>
      </c>
      <c r="J24" s="3">
        <f t="shared" si="4"/>
        <v>1790.9</v>
      </c>
      <c r="K24" s="3">
        <f t="shared" si="4"/>
        <v>5919.9</v>
      </c>
      <c r="L24" s="3">
        <f t="shared" si="4"/>
        <v>3331.2</v>
      </c>
      <c r="M24" s="3">
        <f t="shared" si="4"/>
        <v>2588.7</v>
      </c>
      <c r="N24" s="3">
        <f t="shared" si="4"/>
        <v>6362.8</v>
      </c>
      <c r="O24" s="3">
        <f t="shared" si="4"/>
        <v>3349.8</v>
      </c>
      <c r="P24" s="2">
        <f t="shared" si="4"/>
        <v>3013</v>
      </c>
    </row>
    <row r="25" spans="1:16" ht="15.75">
      <c r="A25" s="2"/>
      <c r="B25" s="8"/>
      <c r="C25" s="10" t="s">
        <v>62</v>
      </c>
      <c r="D25" s="8" t="s">
        <v>47</v>
      </c>
      <c r="E25" s="8" t="s">
        <v>27</v>
      </c>
      <c r="F25" s="3"/>
      <c r="G25" s="3">
        <v>3287.4</v>
      </c>
      <c r="H25" s="3">
        <f>I25+J25</f>
        <v>6032.200000000001</v>
      </c>
      <c r="I25" s="3">
        <v>4241.3</v>
      </c>
      <c r="J25" s="3">
        <v>1790.9</v>
      </c>
      <c r="K25" s="3">
        <f>L25+M25</f>
        <v>5919.9</v>
      </c>
      <c r="L25" s="3">
        <v>3331.2</v>
      </c>
      <c r="M25" s="3">
        <v>2588.7</v>
      </c>
      <c r="N25" s="3">
        <f>O25+P25</f>
        <v>6362.8</v>
      </c>
      <c r="O25" s="3">
        <v>3349.8</v>
      </c>
      <c r="P25" s="2">
        <v>3013</v>
      </c>
    </row>
    <row r="26" spans="1:16" ht="15.75" hidden="1">
      <c r="A26" s="2"/>
      <c r="B26" s="8"/>
      <c r="C26" s="10"/>
      <c r="D26" s="8"/>
      <c r="E26" s="8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1:16" ht="31.5">
      <c r="A27" s="2"/>
      <c r="B27" s="8"/>
      <c r="C27" s="7" t="s">
        <v>157</v>
      </c>
      <c r="D27" s="8" t="s">
        <v>34</v>
      </c>
      <c r="E27" s="8" t="s">
        <v>19</v>
      </c>
      <c r="F27" s="3">
        <v>11765.2</v>
      </c>
      <c r="G27" s="3">
        <f>G28+G29+G30</f>
        <v>26609.5</v>
      </c>
      <c r="H27" s="3">
        <f aca="true" t="shared" si="5" ref="H27:P27">H28+H29+H30</f>
        <v>21529.8</v>
      </c>
      <c r="I27" s="3">
        <f t="shared" si="5"/>
        <v>16288.300000000001</v>
      </c>
      <c r="J27" s="3">
        <f t="shared" si="5"/>
        <v>5241.5</v>
      </c>
      <c r="K27" s="3">
        <f t="shared" si="5"/>
        <v>25516.399999999998</v>
      </c>
      <c r="L27" s="3">
        <f t="shared" si="5"/>
        <v>18021.4</v>
      </c>
      <c r="M27" s="3">
        <f t="shared" si="5"/>
        <v>7495</v>
      </c>
      <c r="N27" s="3">
        <f t="shared" si="5"/>
        <v>27165</v>
      </c>
      <c r="O27" s="3">
        <f t="shared" si="5"/>
        <v>18462.200000000004</v>
      </c>
      <c r="P27" s="2">
        <f t="shared" si="5"/>
        <v>8702.800000000001</v>
      </c>
    </row>
    <row r="28" spans="1:16" ht="15.75">
      <c r="A28" s="2"/>
      <c r="B28" s="8"/>
      <c r="C28" s="10" t="s">
        <v>35</v>
      </c>
      <c r="D28" s="8" t="s">
        <v>34</v>
      </c>
      <c r="E28" s="8" t="s">
        <v>16</v>
      </c>
      <c r="F28" s="3"/>
      <c r="G28" s="3">
        <v>25302.6</v>
      </c>
      <c r="H28" s="3">
        <f>I28+J28</f>
        <v>19569</v>
      </c>
      <c r="I28" s="3">
        <v>14823.1</v>
      </c>
      <c r="J28" s="3">
        <v>4745.9</v>
      </c>
      <c r="K28" s="3">
        <f>L28+M28</f>
        <v>23450.5</v>
      </c>
      <c r="L28" s="3">
        <v>16646.2</v>
      </c>
      <c r="M28" s="3">
        <v>6804.3</v>
      </c>
      <c r="N28" s="3">
        <f>O28+P28</f>
        <v>25174.5</v>
      </c>
      <c r="O28" s="3">
        <v>17275.4</v>
      </c>
      <c r="P28" s="2">
        <v>7899.1</v>
      </c>
    </row>
    <row r="29" spans="1:16" ht="15.75">
      <c r="A29" s="2"/>
      <c r="B29" s="8"/>
      <c r="C29" s="10" t="s">
        <v>36</v>
      </c>
      <c r="D29" s="8" t="s">
        <v>34</v>
      </c>
      <c r="E29" s="8" t="s">
        <v>27</v>
      </c>
      <c r="F29" s="3"/>
      <c r="G29" s="3">
        <v>200.7</v>
      </c>
      <c r="H29" s="3">
        <f>I29+J29</f>
        <v>302.5</v>
      </c>
      <c r="I29" s="3">
        <v>302.5</v>
      </c>
      <c r="J29" s="3"/>
      <c r="K29" s="3">
        <f>L29+M29</f>
        <v>240.8</v>
      </c>
      <c r="L29" s="3">
        <v>240.8</v>
      </c>
      <c r="M29" s="3"/>
      <c r="N29" s="3">
        <f>O29+P29</f>
        <v>259.9</v>
      </c>
      <c r="O29" s="3">
        <v>259.9</v>
      </c>
      <c r="P29" s="2"/>
    </row>
    <row r="30" spans="1:16" ht="47.25">
      <c r="A30" s="2"/>
      <c r="B30" s="8"/>
      <c r="C30" s="10" t="s">
        <v>37</v>
      </c>
      <c r="D30" s="8" t="s">
        <v>34</v>
      </c>
      <c r="E30" s="8" t="s">
        <v>17</v>
      </c>
      <c r="F30" s="3"/>
      <c r="G30" s="3">
        <v>1106.2</v>
      </c>
      <c r="H30" s="3">
        <f>I30+J30</f>
        <v>1658.3000000000002</v>
      </c>
      <c r="I30" s="3">
        <v>1162.7</v>
      </c>
      <c r="J30" s="3">
        <v>495.6</v>
      </c>
      <c r="K30" s="3">
        <f>L30+M30</f>
        <v>1825.1000000000001</v>
      </c>
      <c r="L30" s="3">
        <v>1134.4</v>
      </c>
      <c r="M30" s="3">
        <v>690.7</v>
      </c>
      <c r="N30" s="3">
        <f>O30+P30</f>
        <v>1730.6</v>
      </c>
      <c r="O30" s="3">
        <v>926.9</v>
      </c>
      <c r="P30" s="2">
        <v>803.7</v>
      </c>
    </row>
    <row r="31" spans="1:16" ht="31.5">
      <c r="A31" s="2"/>
      <c r="B31" s="8"/>
      <c r="C31" s="7" t="s">
        <v>158</v>
      </c>
      <c r="D31" s="8" t="s">
        <v>25</v>
      </c>
      <c r="E31" s="8" t="s">
        <v>19</v>
      </c>
      <c r="F31" s="3">
        <v>1146.7</v>
      </c>
      <c r="G31" s="3">
        <f>G33</f>
        <v>1468.3</v>
      </c>
      <c r="H31" s="3">
        <f aca="true" t="shared" si="6" ref="H31:P31">H33</f>
        <v>2006.9</v>
      </c>
      <c r="I31" s="3">
        <f t="shared" si="6"/>
        <v>1295.3</v>
      </c>
      <c r="J31" s="3">
        <f t="shared" si="6"/>
        <v>711.6</v>
      </c>
      <c r="K31" s="3">
        <f t="shared" si="6"/>
        <v>2485.3999999999996</v>
      </c>
      <c r="L31" s="3">
        <f t="shared" si="6"/>
        <v>1497.1</v>
      </c>
      <c r="M31" s="3">
        <f t="shared" si="6"/>
        <v>988.3</v>
      </c>
      <c r="N31" s="3">
        <f t="shared" si="6"/>
        <v>2447.6000000000004</v>
      </c>
      <c r="O31" s="3">
        <f t="shared" si="6"/>
        <v>1312.2</v>
      </c>
      <c r="P31" s="2">
        <f t="shared" si="6"/>
        <v>1135.4</v>
      </c>
    </row>
    <row r="32" spans="1:16" ht="15.75" hidden="1">
      <c r="A32" s="2"/>
      <c r="B32" s="8"/>
      <c r="C32" s="10"/>
      <c r="D32" s="8"/>
      <c r="E32" s="8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</row>
    <row r="33" spans="1:16" ht="15.75">
      <c r="A33" s="2"/>
      <c r="B33" s="8"/>
      <c r="C33" s="10" t="s">
        <v>38</v>
      </c>
      <c r="D33" s="8" t="s">
        <v>25</v>
      </c>
      <c r="E33" s="8" t="s">
        <v>34</v>
      </c>
      <c r="F33" s="3"/>
      <c r="G33" s="3">
        <v>1468.3</v>
      </c>
      <c r="H33" s="3">
        <f>I33+J33</f>
        <v>2006.9</v>
      </c>
      <c r="I33" s="3">
        <v>1295.3</v>
      </c>
      <c r="J33" s="3">
        <v>711.6</v>
      </c>
      <c r="K33" s="3">
        <f>M33+L33</f>
        <v>2485.3999999999996</v>
      </c>
      <c r="L33" s="3">
        <v>1497.1</v>
      </c>
      <c r="M33" s="3">
        <v>988.3</v>
      </c>
      <c r="N33" s="3">
        <f>O33+P33</f>
        <v>2447.6000000000004</v>
      </c>
      <c r="O33" s="3">
        <v>1312.2</v>
      </c>
      <c r="P33" s="2">
        <v>1135.4</v>
      </c>
    </row>
    <row r="34" spans="1:16" ht="15.75">
      <c r="A34" s="2"/>
      <c r="B34" s="8"/>
      <c r="C34" s="7" t="s">
        <v>109</v>
      </c>
      <c r="D34" s="8"/>
      <c r="E34" s="6"/>
      <c r="F34" s="4">
        <f>F22+F24+F27+F31</f>
        <v>14777.2</v>
      </c>
      <c r="G34" s="4">
        <f aca="true" t="shared" si="7" ref="G34:P34">G22+G24+G27+G31</f>
        <v>32608.2</v>
      </c>
      <c r="H34" s="4">
        <f t="shared" si="7"/>
        <v>29568.9</v>
      </c>
      <c r="I34" s="4">
        <f t="shared" si="7"/>
        <v>21824.9</v>
      </c>
      <c r="J34" s="4">
        <f t="shared" si="7"/>
        <v>7744</v>
      </c>
      <c r="K34" s="4">
        <f>K22+K24+K27+K31</f>
        <v>38721.7</v>
      </c>
      <c r="L34" s="4">
        <f>L22+L24+L27+L31</f>
        <v>27649.7</v>
      </c>
      <c r="M34" s="4">
        <f t="shared" si="7"/>
        <v>11072</v>
      </c>
      <c r="N34" s="4">
        <f t="shared" si="7"/>
        <v>35975.4</v>
      </c>
      <c r="O34" s="4">
        <f t="shared" si="7"/>
        <v>23124.200000000004</v>
      </c>
      <c r="P34" s="4">
        <f t="shared" si="7"/>
        <v>12851.2</v>
      </c>
    </row>
    <row r="35" spans="1:16" s="11" customFormat="1" ht="31.5">
      <c r="A35" s="5"/>
      <c r="B35" s="6"/>
      <c r="C35" s="7" t="s">
        <v>143</v>
      </c>
      <c r="D35" s="6"/>
      <c r="E35" s="6"/>
      <c r="F35" s="4">
        <v>187</v>
      </c>
      <c r="G35" s="4">
        <v>420</v>
      </c>
      <c r="H35" s="4">
        <v>495</v>
      </c>
      <c r="I35" s="4">
        <v>495</v>
      </c>
      <c r="J35" s="4"/>
      <c r="K35" s="4">
        <v>418</v>
      </c>
      <c r="L35" s="4">
        <v>418</v>
      </c>
      <c r="M35" s="4"/>
      <c r="N35" s="4"/>
      <c r="O35" s="4"/>
      <c r="P35" s="5"/>
    </row>
    <row r="36" spans="1:16" ht="15.75">
      <c r="A36" s="2"/>
      <c r="B36" s="8"/>
      <c r="C36" s="10"/>
      <c r="D36" s="8"/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</row>
    <row r="37" spans="1:16" ht="15.75">
      <c r="A37" s="2">
        <v>3</v>
      </c>
      <c r="B37" s="6" t="s">
        <v>39</v>
      </c>
      <c r="C37" s="7" t="s">
        <v>40</v>
      </c>
      <c r="D37" s="8"/>
      <c r="E37" s="8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</row>
    <row r="38" spans="1:16" ht="34.5" customHeight="1">
      <c r="A38" s="2"/>
      <c r="B38" s="6"/>
      <c r="C38" s="9" t="s">
        <v>154</v>
      </c>
      <c r="D38" s="8" t="s">
        <v>34</v>
      </c>
      <c r="E38" s="8" t="s">
        <v>19</v>
      </c>
      <c r="F38" s="3">
        <v>1294</v>
      </c>
      <c r="G38" s="3">
        <f>G39</f>
        <v>331</v>
      </c>
      <c r="H38" s="3"/>
      <c r="I38" s="3"/>
      <c r="J38" s="3"/>
      <c r="K38" s="3"/>
      <c r="L38" s="3"/>
      <c r="M38" s="3"/>
      <c r="N38" s="3"/>
      <c r="O38" s="3"/>
      <c r="P38" s="2"/>
    </row>
    <row r="39" spans="1:16" ht="15.75">
      <c r="A39" s="2"/>
      <c r="B39" s="8"/>
      <c r="C39" s="10" t="s">
        <v>41</v>
      </c>
      <c r="D39" s="8" t="s">
        <v>34</v>
      </c>
      <c r="E39" s="8" t="s">
        <v>22</v>
      </c>
      <c r="F39" s="3"/>
      <c r="G39" s="3">
        <v>331</v>
      </c>
      <c r="H39" s="3"/>
      <c r="I39" s="3"/>
      <c r="J39" s="3"/>
      <c r="K39" s="3"/>
      <c r="L39" s="3"/>
      <c r="M39" s="3"/>
      <c r="N39" s="3"/>
      <c r="O39" s="3"/>
      <c r="P39" s="2"/>
    </row>
    <row r="40" spans="1:16" ht="15.75">
      <c r="A40" s="2"/>
      <c r="B40" s="8"/>
      <c r="C40" s="7" t="s">
        <v>109</v>
      </c>
      <c r="D40" s="6"/>
      <c r="E40" s="6"/>
      <c r="F40" s="4">
        <f>F38</f>
        <v>1294</v>
      </c>
      <c r="G40" s="4">
        <f aca="true" t="shared" si="8" ref="G40:P40">G38</f>
        <v>331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si="8"/>
        <v>0</v>
      </c>
      <c r="P40" s="5">
        <f t="shared" si="8"/>
        <v>0</v>
      </c>
    </row>
    <row r="41" spans="1:16" ht="15.75">
      <c r="A41" s="2"/>
      <c r="B41" s="8"/>
      <c r="C41" s="10"/>
      <c r="D41" s="8"/>
      <c r="E41" s="8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</row>
    <row r="42" spans="1:16" ht="15.75">
      <c r="A42" s="2">
        <v>4</v>
      </c>
      <c r="B42" s="6" t="s">
        <v>42</v>
      </c>
      <c r="C42" s="7" t="s">
        <v>43</v>
      </c>
      <c r="D42" s="8"/>
      <c r="E42" s="8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</row>
    <row r="43" spans="1:16" ht="35.25" customHeight="1">
      <c r="A43" s="2"/>
      <c r="B43" s="6"/>
      <c r="C43" s="9" t="s">
        <v>154</v>
      </c>
      <c r="D43" s="8" t="s">
        <v>34</v>
      </c>
      <c r="E43" s="8" t="s">
        <v>19</v>
      </c>
      <c r="F43" s="3">
        <v>979</v>
      </c>
      <c r="G43" s="3">
        <f>G44</f>
        <v>159.9</v>
      </c>
      <c r="H43" s="3"/>
      <c r="I43" s="3"/>
      <c r="J43" s="3"/>
      <c r="K43" s="3"/>
      <c r="L43" s="3"/>
      <c r="M43" s="3"/>
      <c r="N43" s="3"/>
      <c r="O43" s="3"/>
      <c r="P43" s="2"/>
    </row>
    <row r="44" spans="1:16" ht="15.75">
      <c r="A44" s="2"/>
      <c r="B44" s="8"/>
      <c r="C44" s="10" t="s">
        <v>44</v>
      </c>
      <c r="D44" s="8" t="s">
        <v>34</v>
      </c>
      <c r="E44" s="8" t="s">
        <v>29</v>
      </c>
      <c r="F44" s="3"/>
      <c r="G44" s="3">
        <v>159.9</v>
      </c>
      <c r="H44" s="3"/>
      <c r="I44" s="3"/>
      <c r="J44" s="3"/>
      <c r="K44" s="3"/>
      <c r="L44" s="3"/>
      <c r="M44" s="3"/>
      <c r="N44" s="3"/>
      <c r="O44" s="3"/>
      <c r="P44" s="2"/>
    </row>
    <row r="45" spans="1:16" ht="15.75">
      <c r="A45" s="2"/>
      <c r="B45" s="8"/>
      <c r="C45" s="7" t="s">
        <v>109</v>
      </c>
      <c r="D45" s="8"/>
      <c r="E45" s="8"/>
      <c r="F45" s="4">
        <f>F43</f>
        <v>979</v>
      </c>
      <c r="G45" s="4">
        <f>G43</f>
        <v>159.9</v>
      </c>
      <c r="H45" s="4">
        <f aca="true" t="shared" si="9" ref="H45:P45">H43</f>
        <v>0</v>
      </c>
      <c r="I45" s="4">
        <f t="shared" si="9"/>
        <v>0</v>
      </c>
      <c r="J45" s="4">
        <f t="shared" si="9"/>
        <v>0</v>
      </c>
      <c r="K45" s="4">
        <f t="shared" si="9"/>
        <v>0</v>
      </c>
      <c r="L45" s="4">
        <f t="shared" si="9"/>
        <v>0</v>
      </c>
      <c r="M45" s="4">
        <f t="shared" si="9"/>
        <v>0</v>
      </c>
      <c r="N45" s="4">
        <f t="shared" si="9"/>
        <v>0</v>
      </c>
      <c r="O45" s="4">
        <f t="shared" si="9"/>
        <v>0</v>
      </c>
      <c r="P45" s="5">
        <f t="shared" si="9"/>
        <v>0</v>
      </c>
    </row>
    <row r="46" spans="1:16" ht="15.75">
      <c r="A46" s="2"/>
      <c r="B46" s="8"/>
      <c r="C46" s="10"/>
      <c r="D46" s="8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</row>
    <row r="47" spans="1:16" ht="15.75">
      <c r="A47" s="2">
        <v>5</v>
      </c>
      <c r="B47" s="6" t="s">
        <v>45</v>
      </c>
      <c r="C47" s="7" t="s">
        <v>46</v>
      </c>
      <c r="D47" s="8"/>
      <c r="E47" s="8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</row>
    <row r="48" spans="1:16" ht="15.75">
      <c r="A48" s="2"/>
      <c r="B48" s="6"/>
      <c r="C48" s="9" t="s">
        <v>151</v>
      </c>
      <c r="D48" s="8" t="s">
        <v>22</v>
      </c>
      <c r="E48" s="8" t="s">
        <v>19</v>
      </c>
      <c r="F48" s="3">
        <v>361.4</v>
      </c>
      <c r="G48" s="3">
        <f>G50</f>
        <v>920</v>
      </c>
      <c r="H48" s="3">
        <f aca="true" t="shared" si="10" ref="H48:P48">H50</f>
        <v>0</v>
      </c>
      <c r="I48" s="3">
        <f t="shared" si="10"/>
        <v>0</v>
      </c>
      <c r="J48" s="3">
        <f t="shared" si="10"/>
        <v>0</v>
      </c>
      <c r="K48" s="3">
        <f t="shared" si="10"/>
        <v>0</v>
      </c>
      <c r="L48" s="3">
        <f t="shared" si="10"/>
        <v>0</v>
      </c>
      <c r="M48" s="3">
        <f t="shared" si="10"/>
        <v>0</v>
      </c>
      <c r="N48" s="3">
        <f t="shared" si="10"/>
        <v>0</v>
      </c>
      <c r="O48" s="3">
        <f t="shared" si="10"/>
        <v>0</v>
      </c>
      <c r="P48" s="2">
        <f t="shared" si="10"/>
        <v>0</v>
      </c>
    </row>
    <row r="49" spans="1:16" ht="15.75" hidden="1">
      <c r="A49" s="2"/>
      <c r="B49" s="8"/>
      <c r="C49" s="10"/>
      <c r="D49" s="8"/>
      <c r="E49" s="8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</row>
    <row r="50" spans="1:16" ht="31.5">
      <c r="A50" s="2"/>
      <c r="B50" s="8"/>
      <c r="C50" s="10" t="s">
        <v>24</v>
      </c>
      <c r="D50" s="8" t="s">
        <v>22</v>
      </c>
      <c r="E50" s="8" t="s">
        <v>23</v>
      </c>
      <c r="F50" s="3"/>
      <c r="G50" s="3">
        <v>920</v>
      </c>
      <c r="H50" s="3">
        <f>I50+J50</f>
        <v>0</v>
      </c>
      <c r="I50" s="3"/>
      <c r="J50" s="3">
        <v>0</v>
      </c>
      <c r="K50" s="3">
        <f>L50+M50</f>
        <v>0</v>
      </c>
      <c r="L50" s="3"/>
      <c r="M50" s="3">
        <v>0</v>
      </c>
      <c r="N50" s="3">
        <f>O50+P50</f>
        <v>0</v>
      </c>
      <c r="O50" s="3"/>
      <c r="P50" s="2">
        <v>0</v>
      </c>
    </row>
    <row r="51" spans="1:16" ht="15.75">
      <c r="A51" s="2"/>
      <c r="B51" s="8"/>
      <c r="C51" s="9" t="s">
        <v>160</v>
      </c>
      <c r="D51" s="8" t="s">
        <v>47</v>
      </c>
      <c r="E51" s="8" t="s">
        <v>19</v>
      </c>
      <c r="F51" s="3">
        <v>69289.7</v>
      </c>
      <c r="G51" s="3">
        <f>G52+G53+G54</f>
        <v>92294.9</v>
      </c>
      <c r="H51" s="3">
        <f aca="true" t="shared" si="11" ref="H51:P51">H52+H53+H54</f>
        <v>99526.5</v>
      </c>
      <c r="I51" s="3">
        <f t="shared" si="11"/>
        <v>87329.40000000001</v>
      </c>
      <c r="J51" s="3">
        <f t="shared" si="11"/>
        <v>12197.099999999999</v>
      </c>
      <c r="K51" s="3">
        <f t="shared" si="11"/>
        <v>114134.1</v>
      </c>
      <c r="L51" s="3">
        <f t="shared" si="11"/>
        <v>89805.9</v>
      </c>
      <c r="M51" s="3">
        <f t="shared" si="11"/>
        <v>24328.199999999997</v>
      </c>
      <c r="N51" s="3">
        <f t="shared" si="11"/>
        <v>120728.09999999999</v>
      </c>
      <c r="O51" s="3">
        <f t="shared" si="11"/>
        <v>90654.3</v>
      </c>
      <c r="P51" s="2">
        <f t="shared" si="11"/>
        <v>30073.800000000003</v>
      </c>
    </row>
    <row r="52" spans="1:16" ht="15.75">
      <c r="A52" s="2"/>
      <c r="B52" s="8"/>
      <c r="C52" s="10" t="s">
        <v>61</v>
      </c>
      <c r="D52" s="8" t="s">
        <v>47</v>
      </c>
      <c r="E52" s="8" t="s">
        <v>16</v>
      </c>
      <c r="F52" s="3"/>
      <c r="G52" s="3">
        <v>14902.4</v>
      </c>
      <c r="H52" s="3">
        <f aca="true" t="shared" si="12" ref="H52:H57">I52+J52</f>
        <v>21592.8</v>
      </c>
      <c r="I52" s="3">
        <v>17823.5</v>
      </c>
      <c r="J52" s="3">
        <v>3769.3</v>
      </c>
      <c r="K52" s="3">
        <f aca="true" t="shared" si="13" ref="K52:K57">L52+M52</f>
        <v>22450</v>
      </c>
      <c r="L52" s="3">
        <v>16484.9</v>
      </c>
      <c r="M52" s="3">
        <v>5965.1</v>
      </c>
      <c r="N52" s="3">
        <f aca="true" t="shared" si="14" ref="N52:N57">O52+P52</f>
        <v>24156.2</v>
      </c>
      <c r="O52" s="3">
        <v>17022.5</v>
      </c>
      <c r="P52" s="2">
        <v>7133.7</v>
      </c>
    </row>
    <row r="53" spans="1:16" ht="15.75">
      <c r="A53" s="2"/>
      <c r="B53" s="8"/>
      <c r="C53" s="10" t="s">
        <v>62</v>
      </c>
      <c r="D53" s="8" t="s">
        <v>47</v>
      </c>
      <c r="E53" s="8" t="s">
        <v>27</v>
      </c>
      <c r="F53" s="3"/>
      <c r="G53" s="3">
        <v>70102.1</v>
      </c>
      <c r="H53" s="3">
        <f t="shared" si="12"/>
        <v>69767.8</v>
      </c>
      <c r="I53" s="3">
        <v>62448.8</v>
      </c>
      <c r="J53" s="3">
        <v>7319</v>
      </c>
      <c r="K53" s="3">
        <f t="shared" si="13"/>
        <v>82026.5</v>
      </c>
      <c r="L53" s="3">
        <v>65831</v>
      </c>
      <c r="M53" s="3">
        <v>16195.5</v>
      </c>
      <c r="N53" s="3">
        <f t="shared" si="14"/>
        <v>86185.2</v>
      </c>
      <c r="O53" s="3">
        <v>66044.5</v>
      </c>
      <c r="P53" s="2">
        <v>20140.7</v>
      </c>
    </row>
    <row r="54" spans="1:16" ht="17.25" customHeight="1">
      <c r="A54" s="2"/>
      <c r="B54" s="8"/>
      <c r="C54" s="10" t="s">
        <v>63</v>
      </c>
      <c r="D54" s="8" t="s">
        <v>47</v>
      </c>
      <c r="E54" s="8" t="s">
        <v>25</v>
      </c>
      <c r="F54" s="3"/>
      <c r="G54" s="3">
        <v>7290.4</v>
      </c>
      <c r="H54" s="3">
        <f t="shared" si="12"/>
        <v>8165.900000000001</v>
      </c>
      <c r="I54" s="3">
        <v>7057.1</v>
      </c>
      <c r="J54" s="3">
        <v>1108.8</v>
      </c>
      <c r="K54" s="3">
        <f t="shared" si="13"/>
        <v>9657.6</v>
      </c>
      <c r="L54" s="3">
        <v>7490</v>
      </c>
      <c r="M54" s="3">
        <v>2167.6</v>
      </c>
      <c r="N54" s="3">
        <f t="shared" si="14"/>
        <v>10386.7</v>
      </c>
      <c r="O54" s="3">
        <v>7587.3</v>
      </c>
      <c r="P54" s="2">
        <v>2799.4</v>
      </c>
    </row>
    <row r="55" spans="1:16" ht="15.75">
      <c r="A55" s="2"/>
      <c r="B55" s="8"/>
      <c r="C55" s="9" t="s">
        <v>147</v>
      </c>
      <c r="D55" s="8" t="s">
        <v>30</v>
      </c>
      <c r="E55" s="8" t="s">
        <v>19</v>
      </c>
      <c r="F55" s="3">
        <v>325.7</v>
      </c>
      <c r="G55" s="3">
        <f>G57</f>
        <v>756.3</v>
      </c>
      <c r="H55" s="3">
        <f aca="true" t="shared" si="15" ref="H55:P55">H57</f>
        <v>0</v>
      </c>
      <c r="I55" s="3">
        <f t="shared" si="15"/>
        <v>0</v>
      </c>
      <c r="J55" s="3">
        <f t="shared" si="15"/>
        <v>0</v>
      </c>
      <c r="K55" s="3">
        <f t="shared" si="15"/>
        <v>10.3</v>
      </c>
      <c r="L55" s="3">
        <f t="shared" si="15"/>
        <v>10.3</v>
      </c>
      <c r="M55" s="3">
        <f t="shared" si="15"/>
        <v>0</v>
      </c>
      <c r="N55" s="3">
        <f t="shared" si="15"/>
        <v>11.1</v>
      </c>
      <c r="O55" s="3">
        <f t="shared" si="15"/>
        <v>11.1</v>
      </c>
      <c r="P55" s="2">
        <f t="shared" si="15"/>
        <v>0</v>
      </c>
    </row>
    <row r="56" spans="1:16" ht="15.75" hidden="1">
      <c r="A56" s="2"/>
      <c r="B56" s="8"/>
      <c r="C56" s="10"/>
      <c r="D56" s="8"/>
      <c r="E56" s="8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</row>
    <row r="57" spans="1:16" ht="15.75">
      <c r="A57" s="2"/>
      <c r="B57" s="8"/>
      <c r="C57" s="10" t="s">
        <v>64</v>
      </c>
      <c r="D57" s="8" t="s">
        <v>30</v>
      </c>
      <c r="E57" s="8" t="s">
        <v>22</v>
      </c>
      <c r="F57" s="3"/>
      <c r="G57" s="3">
        <v>756.3</v>
      </c>
      <c r="H57" s="3">
        <f t="shared" si="12"/>
        <v>0</v>
      </c>
      <c r="I57" s="3"/>
      <c r="J57" s="3">
        <v>0</v>
      </c>
      <c r="K57" s="3">
        <f t="shared" si="13"/>
        <v>10.3</v>
      </c>
      <c r="L57" s="3">
        <v>10.3</v>
      </c>
      <c r="M57" s="3">
        <v>0</v>
      </c>
      <c r="N57" s="3">
        <f t="shared" si="14"/>
        <v>11.1</v>
      </c>
      <c r="O57" s="3">
        <v>11.1</v>
      </c>
      <c r="P57" s="2">
        <v>0</v>
      </c>
    </row>
    <row r="58" spans="1:16" ht="15.75">
      <c r="A58" s="2"/>
      <c r="B58" s="8"/>
      <c r="C58" s="7" t="s">
        <v>109</v>
      </c>
      <c r="D58" s="8"/>
      <c r="E58" s="8"/>
      <c r="F58" s="4">
        <f>F48+F51+F55</f>
        <v>69976.79999999999</v>
      </c>
      <c r="G58" s="4">
        <f>G48+G51+G55</f>
        <v>93971.2</v>
      </c>
      <c r="H58" s="4">
        <f aca="true" t="shared" si="16" ref="H58:P58">H48+H51+H55</f>
        <v>99526.5</v>
      </c>
      <c r="I58" s="4">
        <f t="shared" si="16"/>
        <v>87329.40000000001</v>
      </c>
      <c r="J58" s="4">
        <f t="shared" si="16"/>
        <v>12197.099999999999</v>
      </c>
      <c r="K58" s="4">
        <f t="shared" si="16"/>
        <v>114144.40000000001</v>
      </c>
      <c r="L58" s="4">
        <f t="shared" si="16"/>
        <v>89816.2</v>
      </c>
      <c r="M58" s="4">
        <f t="shared" si="16"/>
        <v>24328.199999999997</v>
      </c>
      <c r="N58" s="4">
        <f t="shared" si="16"/>
        <v>120739.2</v>
      </c>
      <c r="O58" s="4">
        <f t="shared" si="16"/>
        <v>90665.40000000001</v>
      </c>
      <c r="P58" s="5">
        <f t="shared" si="16"/>
        <v>30073.800000000003</v>
      </c>
    </row>
    <row r="59" spans="1:16" s="11" customFormat="1" ht="31.5">
      <c r="A59" s="5"/>
      <c r="B59" s="6"/>
      <c r="C59" s="7" t="s">
        <v>143</v>
      </c>
      <c r="D59" s="6"/>
      <c r="E59" s="6"/>
      <c r="F59" s="4"/>
      <c r="G59" s="4">
        <v>2</v>
      </c>
      <c r="H59" s="4">
        <v>2</v>
      </c>
      <c r="I59" s="4">
        <v>2</v>
      </c>
      <c r="J59" s="4"/>
      <c r="K59" s="4">
        <v>8</v>
      </c>
      <c r="L59" s="4">
        <v>8</v>
      </c>
      <c r="M59" s="4"/>
      <c r="N59" s="4">
        <v>0</v>
      </c>
      <c r="O59" s="4"/>
      <c r="P59" s="5"/>
    </row>
    <row r="60" spans="1:16" ht="15.75">
      <c r="A60" s="2"/>
      <c r="B60" s="8"/>
      <c r="C60" s="10"/>
      <c r="D60" s="8"/>
      <c r="E60" s="8"/>
      <c r="F60" s="4"/>
      <c r="G60" s="3"/>
      <c r="H60" s="3"/>
      <c r="I60" s="3"/>
      <c r="J60" s="3"/>
      <c r="K60" s="3"/>
      <c r="L60" s="3"/>
      <c r="M60" s="4"/>
      <c r="N60" s="3"/>
      <c r="O60" s="4"/>
      <c r="P60" s="5"/>
    </row>
    <row r="61" spans="1:16" s="11" customFormat="1" ht="15.75" hidden="1">
      <c r="A61" s="5"/>
      <c r="B61" s="6"/>
      <c r="C61" s="7"/>
      <c r="D61" s="6"/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</row>
    <row r="62" spans="1:16" ht="15.75" hidden="1">
      <c r="A62" s="2"/>
      <c r="B62" s="8"/>
      <c r="C62" s="10"/>
      <c r="D62" s="8"/>
      <c r="E62" s="8"/>
      <c r="F62" s="4"/>
      <c r="G62" s="3"/>
      <c r="H62" s="3"/>
      <c r="I62" s="3"/>
      <c r="J62" s="3"/>
      <c r="K62" s="3"/>
      <c r="L62" s="3"/>
      <c r="M62" s="4"/>
      <c r="N62" s="3"/>
      <c r="O62" s="4"/>
      <c r="P62" s="5"/>
    </row>
    <row r="63" spans="1:16" ht="15.75" hidden="1">
      <c r="A63" s="2"/>
      <c r="B63" s="8"/>
      <c r="C63" s="10"/>
      <c r="D63" s="8"/>
      <c r="E63" s="8"/>
      <c r="F63" s="4"/>
      <c r="G63" s="3"/>
      <c r="H63" s="3"/>
      <c r="I63" s="3"/>
      <c r="J63" s="3"/>
      <c r="K63" s="3"/>
      <c r="L63" s="3"/>
      <c r="M63" s="4"/>
      <c r="N63" s="3"/>
      <c r="O63" s="4"/>
      <c r="P63" s="5"/>
    </row>
    <row r="64" spans="1:16" ht="15.75" hidden="1">
      <c r="A64" s="2"/>
      <c r="B64" s="8"/>
      <c r="C64" s="10"/>
      <c r="D64" s="8"/>
      <c r="E64" s="8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</row>
    <row r="65" spans="1:16" ht="47.25">
      <c r="A65" s="2">
        <v>6</v>
      </c>
      <c r="B65" s="6" t="s">
        <v>15</v>
      </c>
      <c r="C65" s="7" t="s">
        <v>48</v>
      </c>
      <c r="D65" s="8"/>
      <c r="E65" s="8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</row>
    <row r="66" spans="1:16" ht="15.75">
      <c r="A66" s="2"/>
      <c r="B66" s="6"/>
      <c r="C66" s="9" t="s">
        <v>150</v>
      </c>
      <c r="D66" s="8" t="s">
        <v>16</v>
      </c>
      <c r="E66" s="8" t="s">
        <v>19</v>
      </c>
      <c r="F66" s="3">
        <v>5177.7</v>
      </c>
      <c r="G66" s="3">
        <f aca="true" t="shared" si="17" ref="G66:P66">G67+G68+G69+G70+G71</f>
        <v>13515.800000000001</v>
      </c>
      <c r="H66" s="3">
        <f t="shared" si="17"/>
        <v>11025</v>
      </c>
      <c r="I66" s="3">
        <f t="shared" si="17"/>
        <v>9723.7</v>
      </c>
      <c r="J66" s="3">
        <f t="shared" si="17"/>
        <v>1301.3</v>
      </c>
      <c r="K66" s="3">
        <f t="shared" si="17"/>
        <v>10918.2</v>
      </c>
      <c r="L66" s="3">
        <f t="shared" si="17"/>
        <v>8861.300000000001</v>
      </c>
      <c r="M66" s="3">
        <f t="shared" si="17"/>
        <v>2056.9</v>
      </c>
      <c r="N66" s="3">
        <f t="shared" si="17"/>
        <v>12639.300000000001</v>
      </c>
      <c r="O66" s="3">
        <f t="shared" si="17"/>
        <v>9991.3</v>
      </c>
      <c r="P66" s="2">
        <f t="shared" si="17"/>
        <v>2648</v>
      </c>
    </row>
    <row r="67" spans="1:16" ht="78.75">
      <c r="A67" s="2"/>
      <c r="B67" s="8"/>
      <c r="C67" s="10" t="s">
        <v>65</v>
      </c>
      <c r="D67" s="8" t="s">
        <v>16</v>
      </c>
      <c r="E67" s="8" t="s">
        <v>17</v>
      </c>
      <c r="F67" s="3"/>
      <c r="G67" s="3">
        <v>6648.2</v>
      </c>
      <c r="H67" s="3">
        <f>I67+J67</f>
        <v>7492.5</v>
      </c>
      <c r="I67" s="3">
        <v>6191.2</v>
      </c>
      <c r="J67" s="3">
        <v>1301.3</v>
      </c>
      <c r="K67" s="3">
        <f>L67+M67</f>
        <v>8937.2</v>
      </c>
      <c r="L67" s="3">
        <v>6880.3</v>
      </c>
      <c r="M67" s="3">
        <v>2056.9</v>
      </c>
      <c r="N67" s="3">
        <f>O67+P67</f>
        <v>9616.7</v>
      </c>
      <c r="O67" s="3">
        <v>6968.7</v>
      </c>
      <c r="P67" s="2">
        <v>2648</v>
      </c>
    </row>
    <row r="68" spans="1:16" ht="15.75" hidden="1">
      <c r="A68" s="2"/>
      <c r="B68" s="8"/>
      <c r="C68" s="10"/>
      <c r="D68" s="8"/>
      <c r="E68" s="8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</row>
    <row r="69" spans="1:16" ht="15.75">
      <c r="A69" s="2"/>
      <c r="B69" s="8"/>
      <c r="C69" s="10" t="s">
        <v>66</v>
      </c>
      <c r="D69" s="8" t="s">
        <v>16</v>
      </c>
      <c r="E69" s="8" t="s">
        <v>23</v>
      </c>
      <c r="F69" s="3"/>
      <c r="G69" s="3">
        <v>1750</v>
      </c>
      <c r="H69" s="3">
        <f>I69+J69</f>
        <v>1500</v>
      </c>
      <c r="I69" s="3">
        <v>1500</v>
      </c>
      <c r="J69" s="3">
        <v>0</v>
      </c>
      <c r="K69" s="3">
        <f>L69+M69</f>
        <v>168.3</v>
      </c>
      <c r="L69" s="3">
        <v>168.3</v>
      </c>
      <c r="M69" s="3">
        <v>0</v>
      </c>
      <c r="N69" s="3">
        <f>O69+P69</f>
        <v>181.1</v>
      </c>
      <c r="O69" s="3">
        <v>181.1</v>
      </c>
      <c r="P69" s="2">
        <v>0</v>
      </c>
    </row>
    <row r="70" spans="1:16" ht="15.75" hidden="1">
      <c r="A70" s="2"/>
      <c r="B70" s="8"/>
      <c r="C70" s="10"/>
      <c r="D70" s="8"/>
      <c r="E70" s="8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</row>
    <row r="71" spans="1:16" ht="15.75">
      <c r="A71" s="2"/>
      <c r="B71" s="8"/>
      <c r="C71" s="10" t="s">
        <v>67</v>
      </c>
      <c r="D71" s="8" t="s">
        <v>16</v>
      </c>
      <c r="E71" s="8" t="s">
        <v>49</v>
      </c>
      <c r="F71" s="3"/>
      <c r="G71" s="3">
        <v>5117.6</v>
      </c>
      <c r="H71" s="3">
        <f>I71+J71</f>
        <v>2032.5</v>
      </c>
      <c r="I71" s="3">
        <v>2032.5</v>
      </c>
      <c r="J71" s="3">
        <v>0</v>
      </c>
      <c r="K71" s="3">
        <f>SUM(L71:M71)</f>
        <v>1812.7</v>
      </c>
      <c r="L71" s="3">
        <v>1812.7</v>
      </c>
      <c r="M71" s="3"/>
      <c r="N71" s="3">
        <f>O71+P71</f>
        <v>2841.5</v>
      </c>
      <c r="O71" s="3">
        <v>2841.5</v>
      </c>
      <c r="P71" s="2"/>
    </row>
    <row r="72" spans="1:16" ht="42.75" customHeight="1">
      <c r="A72" s="2"/>
      <c r="B72" s="8"/>
      <c r="C72" s="9" t="s">
        <v>146</v>
      </c>
      <c r="D72" s="8" t="s">
        <v>29</v>
      </c>
      <c r="E72" s="8" t="s">
        <v>19</v>
      </c>
      <c r="F72" s="3"/>
      <c r="G72" s="3">
        <f>G73</f>
        <v>100</v>
      </c>
      <c r="H72" s="3">
        <f aca="true" t="shared" si="18" ref="H72:P72">H73</f>
        <v>150</v>
      </c>
      <c r="I72" s="3">
        <f t="shared" si="18"/>
        <v>150</v>
      </c>
      <c r="J72" s="3">
        <f t="shared" si="18"/>
        <v>0</v>
      </c>
      <c r="K72" s="3">
        <f t="shared" si="18"/>
        <v>118.9</v>
      </c>
      <c r="L72" s="3">
        <f t="shared" si="18"/>
        <v>118.9</v>
      </c>
      <c r="M72" s="3">
        <f t="shared" si="18"/>
        <v>0</v>
      </c>
      <c r="N72" s="3">
        <f t="shared" si="18"/>
        <v>127.9</v>
      </c>
      <c r="O72" s="3">
        <f t="shared" si="18"/>
        <v>127.9</v>
      </c>
      <c r="P72" s="2">
        <f t="shared" si="18"/>
        <v>0</v>
      </c>
    </row>
    <row r="73" spans="1:16" ht="63">
      <c r="A73" s="2"/>
      <c r="B73" s="8"/>
      <c r="C73" s="10" t="s">
        <v>68</v>
      </c>
      <c r="D73" s="8" t="s">
        <v>29</v>
      </c>
      <c r="E73" s="8" t="s">
        <v>25</v>
      </c>
      <c r="F73" s="3"/>
      <c r="G73" s="3">
        <v>100</v>
      </c>
      <c r="H73" s="3">
        <f>I73+J73</f>
        <v>150</v>
      </c>
      <c r="I73" s="3">
        <v>150</v>
      </c>
      <c r="J73" s="3">
        <v>0</v>
      </c>
      <c r="K73" s="3">
        <f>L73+M73</f>
        <v>118.9</v>
      </c>
      <c r="L73" s="3">
        <v>118.9</v>
      </c>
      <c r="M73" s="3">
        <v>0</v>
      </c>
      <c r="N73" s="3">
        <f>O73+P73</f>
        <v>127.9</v>
      </c>
      <c r="O73" s="3">
        <v>127.9</v>
      </c>
      <c r="P73" s="2">
        <v>0</v>
      </c>
    </row>
    <row r="74" spans="1:16" ht="15.75">
      <c r="A74" s="2"/>
      <c r="B74" s="8"/>
      <c r="C74" s="9" t="s">
        <v>151</v>
      </c>
      <c r="D74" s="8" t="s">
        <v>22</v>
      </c>
      <c r="E74" s="8" t="s">
        <v>19</v>
      </c>
      <c r="F74" s="3">
        <v>359.9</v>
      </c>
      <c r="G74" s="3">
        <f aca="true" t="shared" si="19" ref="G74:P74">G75+G76</f>
        <v>1064</v>
      </c>
      <c r="H74" s="3">
        <f t="shared" si="19"/>
        <v>1300</v>
      </c>
      <c r="I74" s="3">
        <f t="shared" si="19"/>
        <v>1300</v>
      </c>
      <c r="J74" s="3">
        <f t="shared" si="19"/>
        <v>0</v>
      </c>
      <c r="K74" s="3">
        <f t="shared" si="19"/>
        <v>1227.4</v>
      </c>
      <c r="L74" s="3">
        <f t="shared" si="19"/>
        <v>1227.4</v>
      </c>
      <c r="M74" s="3">
        <f t="shared" si="19"/>
        <v>0</v>
      </c>
      <c r="N74" s="3">
        <f t="shared" si="19"/>
        <v>1105.5</v>
      </c>
      <c r="O74" s="3">
        <f t="shared" si="19"/>
        <v>1105.5</v>
      </c>
      <c r="P74" s="2">
        <f t="shared" si="19"/>
        <v>0</v>
      </c>
    </row>
    <row r="75" spans="1:16" ht="15.75" hidden="1">
      <c r="A75" s="2"/>
      <c r="B75" s="8"/>
      <c r="C75" s="10"/>
      <c r="D75" s="8"/>
      <c r="E75" s="8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</row>
    <row r="76" spans="1:16" ht="31.5">
      <c r="A76" s="2"/>
      <c r="B76" s="8"/>
      <c r="C76" s="10" t="s">
        <v>24</v>
      </c>
      <c r="D76" s="8" t="s">
        <v>22</v>
      </c>
      <c r="E76" s="8" t="s">
        <v>23</v>
      </c>
      <c r="F76" s="3"/>
      <c r="G76" s="3">
        <v>1064</v>
      </c>
      <c r="H76" s="3">
        <f>I76+J76</f>
        <v>1300</v>
      </c>
      <c r="I76" s="3">
        <v>1300</v>
      </c>
      <c r="J76" s="3">
        <v>0</v>
      </c>
      <c r="K76" s="3">
        <f>L76+M76</f>
        <v>1227.4</v>
      </c>
      <c r="L76" s="3">
        <v>1227.4</v>
      </c>
      <c r="M76" s="3">
        <v>0</v>
      </c>
      <c r="N76" s="3">
        <f>O76+P76</f>
        <v>1105.5</v>
      </c>
      <c r="O76" s="3">
        <v>1105.5</v>
      </c>
      <c r="P76" s="2">
        <v>0</v>
      </c>
    </row>
    <row r="77" spans="1:16" ht="33" customHeight="1">
      <c r="A77" s="2"/>
      <c r="B77" s="8"/>
      <c r="C77" s="9" t="s">
        <v>148</v>
      </c>
      <c r="D77" s="8" t="s">
        <v>50</v>
      </c>
      <c r="E77" s="8" t="s">
        <v>19</v>
      </c>
      <c r="F77" s="3">
        <v>311.3</v>
      </c>
      <c r="G77" s="3">
        <f aca="true" t="shared" si="20" ref="G77:P77">G78</f>
        <v>686</v>
      </c>
      <c r="H77" s="3">
        <f t="shared" si="20"/>
        <v>1300</v>
      </c>
      <c r="I77" s="3">
        <f t="shared" si="20"/>
        <v>1300</v>
      </c>
      <c r="J77" s="3">
        <f t="shared" si="20"/>
        <v>0</v>
      </c>
      <c r="K77" s="3">
        <f t="shared" si="20"/>
        <v>834.2</v>
      </c>
      <c r="L77" s="3">
        <f t="shared" si="20"/>
        <v>834.2</v>
      </c>
      <c r="M77" s="3">
        <f t="shared" si="20"/>
        <v>0</v>
      </c>
      <c r="N77" s="3">
        <f t="shared" si="20"/>
        <v>447.8</v>
      </c>
      <c r="O77" s="3">
        <f t="shared" si="20"/>
        <v>447.8</v>
      </c>
      <c r="P77" s="2">
        <f t="shared" si="20"/>
        <v>0</v>
      </c>
    </row>
    <row r="78" spans="1:16" ht="15.75">
      <c r="A78" s="2"/>
      <c r="B78" s="8"/>
      <c r="C78" s="10" t="s">
        <v>69</v>
      </c>
      <c r="D78" s="8" t="s">
        <v>50</v>
      </c>
      <c r="E78" s="8" t="s">
        <v>16</v>
      </c>
      <c r="F78" s="3"/>
      <c r="G78" s="3">
        <v>686</v>
      </c>
      <c r="H78" s="3">
        <f>I78+J78</f>
        <v>1300</v>
      </c>
      <c r="I78" s="3">
        <v>1300</v>
      </c>
      <c r="J78" s="3">
        <v>0</v>
      </c>
      <c r="K78" s="3">
        <f>L78+M78</f>
        <v>834.2</v>
      </c>
      <c r="L78" s="3">
        <v>834.2</v>
      </c>
      <c r="M78" s="3">
        <v>0</v>
      </c>
      <c r="N78" s="3">
        <f>O78+P78</f>
        <v>447.8</v>
      </c>
      <c r="O78" s="3">
        <v>447.8</v>
      </c>
      <c r="P78" s="2">
        <v>0</v>
      </c>
    </row>
    <row r="79" spans="1:16" ht="15.75">
      <c r="A79" s="2"/>
      <c r="B79" s="8"/>
      <c r="C79" s="9" t="s">
        <v>152</v>
      </c>
      <c r="D79" s="8" t="s">
        <v>17</v>
      </c>
      <c r="E79" s="8" t="s">
        <v>19</v>
      </c>
      <c r="F79" s="3">
        <f>F80</f>
        <v>0</v>
      </c>
      <c r="G79" s="3">
        <f aca="true" t="shared" si="21" ref="G79:P79">G80</f>
        <v>250</v>
      </c>
      <c r="H79" s="3">
        <f t="shared" si="21"/>
        <v>0</v>
      </c>
      <c r="I79" s="3">
        <f t="shared" si="21"/>
        <v>0</v>
      </c>
      <c r="J79" s="3">
        <f t="shared" si="21"/>
        <v>0</v>
      </c>
      <c r="K79" s="3">
        <f t="shared" si="21"/>
        <v>0</v>
      </c>
      <c r="L79" s="3">
        <f t="shared" si="21"/>
        <v>0</v>
      </c>
      <c r="M79" s="3">
        <f t="shared" si="21"/>
        <v>0</v>
      </c>
      <c r="N79" s="3">
        <f t="shared" si="21"/>
        <v>0</v>
      </c>
      <c r="O79" s="3">
        <f t="shared" si="21"/>
        <v>0</v>
      </c>
      <c r="P79" s="2">
        <f t="shared" si="21"/>
        <v>0</v>
      </c>
    </row>
    <row r="80" spans="1:16" ht="40.5" customHeight="1">
      <c r="A80" s="2"/>
      <c r="B80" s="8"/>
      <c r="C80" s="10" t="s">
        <v>70</v>
      </c>
      <c r="D80" s="8" t="s">
        <v>17</v>
      </c>
      <c r="E80" s="8" t="s">
        <v>29</v>
      </c>
      <c r="F80" s="3"/>
      <c r="G80" s="3">
        <v>250</v>
      </c>
      <c r="H80" s="3">
        <f>I80+J80</f>
        <v>0</v>
      </c>
      <c r="I80" s="3"/>
      <c r="J80" s="3">
        <v>0</v>
      </c>
      <c r="K80" s="3">
        <f>L80+M80</f>
        <v>0</v>
      </c>
      <c r="L80" s="3"/>
      <c r="M80" s="3">
        <v>0</v>
      </c>
      <c r="N80" s="3">
        <f>O80+P80</f>
        <v>0</v>
      </c>
      <c r="O80" s="3"/>
      <c r="P80" s="2">
        <v>0</v>
      </c>
    </row>
    <row r="81" spans="1:16" ht="15.75">
      <c r="A81" s="2"/>
      <c r="B81" s="8"/>
      <c r="C81" s="9" t="s">
        <v>147</v>
      </c>
      <c r="D81" s="8" t="s">
        <v>30</v>
      </c>
      <c r="E81" s="8" t="s">
        <v>19</v>
      </c>
      <c r="F81" s="3">
        <f>F82</f>
        <v>0</v>
      </c>
      <c r="G81" s="3">
        <f aca="true" t="shared" si="22" ref="G81:P81">G82</f>
        <v>552</v>
      </c>
      <c r="H81" s="3">
        <f t="shared" si="22"/>
        <v>0</v>
      </c>
      <c r="I81" s="3">
        <f t="shared" si="22"/>
        <v>0</v>
      </c>
      <c r="J81" s="3">
        <f t="shared" si="22"/>
        <v>0</v>
      </c>
      <c r="K81" s="3">
        <f t="shared" si="22"/>
        <v>0</v>
      </c>
      <c r="L81" s="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3">
        <f t="shared" si="22"/>
        <v>0</v>
      </c>
    </row>
    <row r="82" spans="1:16" ht="15.75">
      <c r="A82" s="2"/>
      <c r="B82" s="8"/>
      <c r="C82" s="10" t="s">
        <v>71</v>
      </c>
      <c r="D82" s="8" t="s">
        <v>30</v>
      </c>
      <c r="E82" s="8" t="s">
        <v>29</v>
      </c>
      <c r="F82" s="3"/>
      <c r="G82" s="3">
        <v>552</v>
      </c>
      <c r="H82" s="3">
        <f>I82+J82</f>
        <v>0</v>
      </c>
      <c r="I82" s="3"/>
      <c r="J82" s="3">
        <v>0</v>
      </c>
      <c r="K82" s="3">
        <f>L82+M82</f>
        <v>0</v>
      </c>
      <c r="L82" s="3"/>
      <c r="M82" s="3">
        <v>0</v>
      </c>
      <c r="N82" s="3">
        <f>O82+P82</f>
        <v>0</v>
      </c>
      <c r="O82" s="3"/>
      <c r="P82" s="3">
        <v>0</v>
      </c>
    </row>
    <row r="83" spans="1:16" ht="15.75">
      <c r="A83" s="2"/>
      <c r="B83" s="8"/>
      <c r="C83" s="9" t="s">
        <v>153</v>
      </c>
      <c r="D83" s="8" t="s">
        <v>18</v>
      </c>
      <c r="E83" s="8" t="s">
        <v>19</v>
      </c>
      <c r="F83" s="3">
        <v>24724.6</v>
      </c>
      <c r="G83" s="3">
        <f aca="true" t="shared" si="23" ref="G83:P83">G84+G85+G87</f>
        <v>26748.9</v>
      </c>
      <c r="H83" s="3">
        <f>H84+H85+H87+H86</f>
        <v>26398.6</v>
      </c>
      <c r="I83" s="3">
        <f>I84+I85+I87+I86</f>
        <v>26398.6</v>
      </c>
      <c r="J83" s="3">
        <f t="shared" si="23"/>
        <v>0</v>
      </c>
      <c r="K83" s="3">
        <f t="shared" si="23"/>
        <v>30068</v>
      </c>
      <c r="L83" s="3">
        <f t="shared" si="23"/>
        <v>30068</v>
      </c>
      <c r="M83" s="3">
        <f t="shared" si="23"/>
        <v>0</v>
      </c>
      <c r="N83" s="3">
        <f t="shared" si="23"/>
        <v>30613.6</v>
      </c>
      <c r="O83" s="3">
        <f t="shared" si="23"/>
        <v>30613.6</v>
      </c>
      <c r="P83" s="3">
        <f t="shared" si="23"/>
        <v>0</v>
      </c>
    </row>
    <row r="84" spans="1:16" ht="31.5">
      <c r="A84" s="2"/>
      <c r="B84" s="8"/>
      <c r="C84" s="10" t="s">
        <v>144</v>
      </c>
      <c r="D84" s="8" t="s">
        <v>18</v>
      </c>
      <c r="E84" s="8" t="s">
        <v>16</v>
      </c>
      <c r="F84" s="3"/>
      <c r="G84" s="3">
        <v>26442.9</v>
      </c>
      <c r="H84" s="3">
        <f>I84+J84</f>
        <v>20711.6</v>
      </c>
      <c r="I84" s="3">
        <v>20711.6</v>
      </c>
      <c r="J84" s="3">
        <v>0</v>
      </c>
      <c r="K84" s="3">
        <f>L84+M84</f>
        <v>29675</v>
      </c>
      <c r="L84" s="3">
        <v>29675</v>
      </c>
      <c r="M84" s="3">
        <v>0</v>
      </c>
      <c r="N84" s="3">
        <f>O84+P84</f>
        <v>30195.6</v>
      </c>
      <c r="O84" s="3">
        <v>30195.6</v>
      </c>
      <c r="P84" s="2">
        <v>0</v>
      </c>
    </row>
    <row r="85" spans="1:16" ht="15.75" hidden="1">
      <c r="A85" s="2"/>
      <c r="B85" s="8"/>
      <c r="C85" s="10"/>
      <c r="D85" s="8"/>
      <c r="E85" s="8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</row>
    <row r="86" spans="1:16" ht="63">
      <c r="A86" s="2"/>
      <c r="B86" s="8"/>
      <c r="C86" s="10" t="s">
        <v>180</v>
      </c>
      <c r="D86" s="8" t="s">
        <v>18</v>
      </c>
      <c r="E86" s="8" t="s">
        <v>27</v>
      </c>
      <c r="F86" s="3"/>
      <c r="G86" s="3"/>
      <c r="H86" s="3">
        <f>I86+J86</f>
        <v>5328</v>
      </c>
      <c r="I86" s="3">
        <v>5328</v>
      </c>
      <c r="J86" s="3">
        <v>0</v>
      </c>
      <c r="K86" s="3"/>
      <c r="L86" s="3"/>
      <c r="M86" s="3"/>
      <c r="N86" s="3"/>
      <c r="O86" s="3"/>
      <c r="P86" s="2"/>
    </row>
    <row r="87" spans="1:16" ht="31.5">
      <c r="A87" s="2"/>
      <c r="B87" s="8"/>
      <c r="C87" s="10" t="s">
        <v>145</v>
      </c>
      <c r="D87" s="8" t="s">
        <v>18</v>
      </c>
      <c r="E87" s="8" t="s">
        <v>29</v>
      </c>
      <c r="F87" s="3"/>
      <c r="G87" s="3">
        <v>306</v>
      </c>
      <c r="H87" s="3">
        <f>I87+J87</f>
        <v>359</v>
      </c>
      <c r="I87" s="3">
        <v>359</v>
      </c>
      <c r="J87" s="3">
        <v>0</v>
      </c>
      <c r="K87" s="3">
        <f>L87+M87</f>
        <v>393</v>
      </c>
      <c r="L87" s="3">
        <v>393</v>
      </c>
      <c r="M87" s="3">
        <v>0</v>
      </c>
      <c r="N87" s="3">
        <f>O87+P87</f>
        <v>418</v>
      </c>
      <c r="O87" s="3">
        <v>418</v>
      </c>
      <c r="P87" s="2">
        <v>0</v>
      </c>
    </row>
    <row r="88" spans="1:16" ht="15.75">
      <c r="A88" s="2"/>
      <c r="B88" s="8"/>
      <c r="C88" s="7" t="s">
        <v>109</v>
      </c>
      <c r="D88" s="8"/>
      <c r="E88" s="8"/>
      <c r="F88" s="4">
        <f>F66+F72+F74+F77+F79+F81+F83</f>
        <v>30573.5</v>
      </c>
      <c r="G88" s="4">
        <f aca="true" t="shared" si="24" ref="G88:P88">G66+G72+G74+G77+G79+G81+G83</f>
        <v>42916.700000000004</v>
      </c>
      <c r="H88" s="4">
        <f t="shared" si="24"/>
        <v>40173.6</v>
      </c>
      <c r="I88" s="4">
        <f t="shared" si="24"/>
        <v>38872.3</v>
      </c>
      <c r="J88" s="4">
        <f t="shared" si="24"/>
        <v>1301.3</v>
      </c>
      <c r="K88" s="4">
        <f t="shared" si="24"/>
        <v>43166.7</v>
      </c>
      <c r="L88" s="4">
        <f t="shared" si="24"/>
        <v>41109.8</v>
      </c>
      <c r="M88" s="4">
        <f t="shared" si="24"/>
        <v>2056.9</v>
      </c>
      <c r="N88" s="4">
        <f t="shared" si="24"/>
        <v>44934.1</v>
      </c>
      <c r="O88" s="4">
        <f t="shared" si="24"/>
        <v>42286.1</v>
      </c>
      <c r="P88" s="4">
        <f t="shared" si="24"/>
        <v>2648</v>
      </c>
    </row>
    <row r="89" spans="1:17" ht="31.5">
      <c r="A89" s="2"/>
      <c r="B89" s="8"/>
      <c r="C89" s="7" t="s">
        <v>143</v>
      </c>
      <c r="D89" s="6"/>
      <c r="E89" s="6"/>
      <c r="F89" s="4"/>
      <c r="G89" s="4">
        <v>1088</v>
      </c>
      <c r="H89" s="4">
        <f>I89+J89</f>
        <v>0</v>
      </c>
      <c r="I89" s="4"/>
      <c r="J89" s="4"/>
      <c r="K89" s="4">
        <f>L89+M89</f>
        <v>0</v>
      </c>
      <c r="L89" s="4"/>
      <c r="M89" s="4"/>
      <c r="N89" s="4"/>
      <c r="O89" s="4"/>
      <c r="P89" s="5"/>
      <c r="Q89" s="11"/>
    </row>
    <row r="90" spans="1:16" ht="15.75">
      <c r="A90" s="2"/>
      <c r="B90" s="8"/>
      <c r="C90" s="10"/>
      <c r="D90" s="8"/>
      <c r="E90" s="8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</row>
    <row r="91" spans="1:16" ht="15.75">
      <c r="A91" s="2">
        <v>7</v>
      </c>
      <c r="B91" s="6" t="s">
        <v>51</v>
      </c>
      <c r="C91" s="45" t="s">
        <v>52</v>
      </c>
      <c r="D91" s="8"/>
      <c r="E91" s="8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</row>
    <row r="92" spans="1:16" ht="15.75">
      <c r="A92" s="2"/>
      <c r="B92" s="6"/>
      <c r="C92" s="12" t="s">
        <v>151</v>
      </c>
      <c r="D92" s="8" t="s">
        <v>22</v>
      </c>
      <c r="E92" s="8" t="s">
        <v>19</v>
      </c>
      <c r="F92" s="3">
        <v>7484.9</v>
      </c>
      <c r="G92" s="3">
        <f>G93</f>
        <v>17788.1</v>
      </c>
      <c r="H92" s="3">
        <f>H93</f>
        <v>4793</v>
      </c>
      <c r="I92" s="3">
        <f aca="true" t="shared" si="25" ref="I92:P92">I93</f>
        <v>4209.3</v>
      </c>
      <c r="J92" s="3">
        <f t="shared" si="25"/>
        <v>583.7</v>
      </c>
      <c r="K92" s="3">
        <f t="shared" si="25"/>
        <v>5303.8</v>
      </c>
      <c r="L92" s="3">
        <f t="shared" si="25"/>
        <v>4287.8</v>
      </c>
      <c r="M92" s="3">
        <f t="shared" si="25"/>
        <v>1016</v>
      </c>
      <c r="N92" s="3">
        <f t="shared" si="25"/>
        <v>5707.900000000001</v>
      </c>
      <c r="O92" s="3">
        <f t="shared" si="25"/>
        <v>4362.6</v>
      </c>
      <c r="P92" s="2">
        <f t="shared" si="25"/>
        <v>1345.3</v>
      </c>
    </row>
    <row r="93" spans="1:16" ht="15.75">
      <c r="A93" s="2"/>
      <c r="B93" s="8"/>
      <c r="C93" s="10" t="s">
        <v>53</v>
      </c>
      <c r="D93" s="8" t="s">
        <v>22</v>
      </c>
      <c r="E93" s="8" t="s">
        <v>50</v>
      </c>
      <c r="F93" s="3"/>
      <c r="G93" s="3">
        <v>17788.1</v>
      </c>
      <c r="H93" s="3">
        <f>I93+J93</f>
        <v>4793</v>
      </c>
      <c r="I93" s="3">
        <v>4209.3</v>
      </c>
      <c r="J93" s="3">
        <v>583.7</v>
      </c>
      <c r="K93" s="3">
        <f>L93+M93</f>
        <v>5303.8</v>
      </c>
      <c r="L93" s="3">
        <v>4287.8</v>
      </c>
      <c r="M93" s="3">
        <v>1016</v>
      </c>
      <c r="N93" s="3">
        <f>O93+P93</f>
        <v>5707.900000000001</v>
      </c>
      <c r="O93" s="3">
        <v>4362.6</v>
      </c>
      <c r="P93" s="2">
        <v>1345.3</v>
      </c>
    </row>
    <row r="94" spans="1:16" ht="15.75">
      <c r="A94" s="2"/>
      <c r="B94" s="8"/>
      <c r="C94" s="7" t="s">
        <v>109</v>
      </c>
      <c r="D94" s="8"/>
      <c r="E94" s="6"/>
      <c r="F94" s="4">
        <f>F92</f>
        <v>7484.9</v>
      </c>
      <c r="G94" s="4">
        <f aca="true" t="shared" si="26" ref="G94:P94">G92</f>
        <v>17788.1</v>
      </c>
      <c r="H94" s="4">
        <f t="shared" si="26"/>
        <v>4793</v>
      </c>
      <c r="I94" s="4">
        <f t="shared" si="26"/>
        <v>4209.3</v>
      </c>
      <c r="J94" s="4">
        <f t="shared" si="26"/>
        <v>583.7</v>
      </c>
      <c r="K94" s="4">
        <f t="shared" si="26"/>
        <v>5303.8</v>
      </c>
      <c r="L94" s="4">
        <f t="shared" si="26"/>
        <v>4287.8</v>
      </c>
      <c r="M94" s="4">
        <f t="shared" si="26"/>
        <v>1016</v>
      </c>
      <c r="N94" s="4">
        <f t="shared" si="26"/>
        <v>5707.900000000001</v>
      </c>
      <c r="O94" s="4">
        <f t="shared" si="26"/>
        <v>4362.6</v>
      </c>
      <c r="P94" s="5">
        <f t="shared" si="26"/>
        <v>1345.3</v>
      </c>
    </row>
    <row r="95" spans="1:16" ht="15.75">
      <c r="A95" s="2"/>
      <c r="B95" s="8"/>
      <c r="C95" s="10"/>
      <c r="D95" s="8"/>
      <c r="E95" s="8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</row>
    <row r="96" spans="1:16" ht="31.5">
      <c r="A96" s="2">
        <v>8</v>
      </c>
      <c r="B96" s="6" t="s">
        <v>54</v>
      </c>
      <c r="C96" s="7" t="s">
        <v>55</v>
      </c>
      <c r="D96" s="8"/>
      <c r="E96" s="8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</row>
    <row r="97" spans="1:16" ht="15.75">
      <c r="A97" s="2"/>
      <c r="B97" s="6"/>
      <c r="C97" s="9" t="s">
        <v>150</v>
      </c>
      <c r="D97" s="8" t="s">
        <v>16</v>
      </c>
      <c r="E97" s="8" t="s">
        <v>19</v>
      </c>
      <c r="F97" s="3">
        <f>F98</f>
        <v>0</v>
      </c>
      <c r="G97" s="3">
        <f aca="true" t="shared" si="27" ref="G97:P97">G98</f>
        <v>15</v>
      </c>
      <c r="H97" s="3">
        <f t="shared" si="27"/>
        <v>80</v>
      </c>
      <c r="I97" s="3">
        <f t="shared" si="27"/>
        <v>80</v>
      </c>
      <c r="J97" s="3">
        <f t="shared" si="27"/>
        <v>0</v>
      </c>
      <c r="K97" s="3">
        <f t="shared" si="27"/>
        <v>86.5</v>
      </c>
      <c r="L97" s="3">
        <f t="shared" si="27"/>
        <v>86.5</v>
      </c>
      <c r="M97" s="3">
        <f t="shared" si="27"/>
        <v>0</v>
      </c>
      <c r="N97" s="3">
        <f t="shared" si="27"/>
        <v>93.1</v>
      </c>
      <c r="O97" s="3">
        <f t="shared" si="27"/>
        <v>93.1</v>
      </c>
      <c r="P97" s="2">
        <f t="shared" si="27"/>
        <v>0</v>
      </c>
    </row>
    <row r="98" spans="1:16" ht="78.75">
      <c r="A98" s="2"/>
      <c r="B98" s="8"/>
      <c r="C98" s="10" t="s">
        <v>149</v>
      </c>
      <c r="D98" s="8" t="s">
        <v>16</v>
      </c>
      <c r="E98" s="8" t="s">
        <v>29</v>
      </c>
      <c r="F98" s="3">
        <v>0</v>
      </c>
      <c r="G98" s="3">
        <v>15</v>
      </c>
      <c r="H98" s="3">
        <f>I98+J98</f>
        <v>80</v>
      </c>
      <c r="I98" s="3">
        <v>80</v>
      </c>
      <c r="J98" s="3"/>
      <c r="K98" s="3">
        <f>L98+M98</f>
        <v>86.5</v>
      </c>
      <c r="L98" s="3">
        <v>86.5</v>
      </c>
      <c r="M98" s="3"/>
      <c r="N98" s="3">
        <f>O98+P98</f>
        <v>93.1</v>
      </c>
      <c r="O98" s="3">
        <v>93.1</v>
      </c>
      <c r="P98" s="2"/>
    </row>
    <row r="99" spans="1:16" ht="15.75">
      <c r="A99" s="2"/>
      <c r="B99" s="8"/>
      <c r="C99" s="7" t="s">
        <v>109</v>
      </c>
      <c r="D99" s="8"/>
      <c r="E99" s="6"/>
      <c r="F99" s="4">
        <f>F97</f>
        <v>0</v>
      </c>
      <c r="G99" s="4">
        <f aca="true" t="shared" si="28" ref="G99:P99">G97</f>
        <v>15</v>
      </c>
      <c r="H99" s="4">
        <f t="shared" si="28"/>
        <v>80</v>
      </c>
      <c r="I99" s="4">
        <f t="shared" si="28"/>
        <v>80</v>
      </c>
      <c r="J99" s="4">
        <f t="shared" si="28"/>
        <v>0</v>
      </c>
      <c r="K99" s="4">
        <f t="shared" si="28"/>
        <v>86.5</v>
      </c>
      <c r="L99" s="4">
        <f t="shared" si="28"/>
        <v>86.5</v>
      </c>
      <c r="M99" s="4">
        <f t="shared" si="28"/>
        <v>0</v>
      </c>
      <c r="N99" s="4">
        <f t="shared" si="28"/>
        <v>93.1</v>
      </c>
      <c r="O99" s="4">
        <f t="shared" si="28"/>
        <v>93.1</v>
      </c>
      <c r="P99" s="5">
        <f t="shared" si="28"/>
        <v>0</v>
      </c>
    </row>
    <row r="100" spans="1:16" ht="15.75">
      <c r="A100" s="2"/>
      <c r="B100" s="8"/>
      <c r="C100" s="10"/>
      <c r="D100" s="8"/>
      <c r="E100" s="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</row>
    <row r="101" spans="1:16" ht="31.5">
      <c r="A101" s="2">
        <v>9</v>
      </c>
      <c r="B101" s="6" t="s">
        <v>56</v>
      </c>
      <c r="C101" s="7" t="s">
        <v>57</v>
      </c>
      <c r="D101" s="8"/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</row>
    <row r="102" spans="1:16" ht="15.75">
      <c r="A102" s="2"/>
      <c r="B102" s="6"/>
      <c r="C102" s="9" t="s">
        <v>150</v>
      </c>
      <c r="D102" s="8" t="s">
        <v>16</v>
      </c>
      <c r="E102" s="8" t="s">
        <v>19</v>
      </c>
      <c r="F102" s="3">
        <v>13348.3</v>
      </c>
      <c r="G102" s="3">
        <f>G103+G104+G105</f>
        <v>20716.4</v>
      </c>
      <c r="H102" s="3">
        <f aca="true" t="shared" si="29" ref="H102:P102">H103+H104+H105</f>
        <v>21632.2</v>
      </c>
      <c r="I102" s="3">
        <f t="shared" si="29"/>
        <v>18225.5</v>
      </c>
      <c r="J102" s="3">
        <f t="shared" si="29"/>
        <v>3406.7</v>
      </c>
      <c r="K102" s="3">
        <f t="shared" si="29"/>
        <v>24819.8</v>
      </c>
      <c r="L102" s="3">
        <f t="shared" si="29"/>
        <v>20073.6</v>
      </c>
      <c r="M102" s="3">
        <f t="shared" si="29"/>
        <v>4746.2</v>
      </c>
      <c r="N102" s="3">
        <f t="shared" si="29"/>
        <v>26650.100000000002</v>
      </c>
      <c r="O102" s="3">
        <f t="shared" si="29"/>
        <v>20398.7</v>
      </c>
      <c r="P102" s="2">
        <f t="shared" si="29"/>
        <v>6251.4</v>
      </c>
    </row>
    <row r="103" spans="1:16" ht="63">
      <c r="A103" s="2"/>
      <c r="B103" s="8"/>
      <c r="C103" s="10" t="s">
        <v>72</v>
      </c>
      <c r="D103" s="8" t="s">
        <v>16</v>
      </c>
      <c r="E103" s="8" t="s">
        <v>27</v>
      </c>
      <c r="F103" s="3"/>
      <c r="G103" s="3">
        <v>1314.4</v>
      </c>
      <c r="H103" s="3">
        <f>I103+J103</f>
        <v>1616.1</v>
      </c>
      <c r="I103" s="3">
        <v>1269.1</v>
      </c>
      <c r="J103" s="3">
        <v>347</v>
      </c>
      <c r="K103" s="3">
        <f>L103+M103</f>
        <v>1769.4</v>
      </c>
      <c r="L103" s="3">
        <v>1314.4</v>
      </c>
      <c r="M103" s="3">
        <v>455</v>
      </c>
      <c r="N103" s="3">
        <f>O103+P103</f>
        <v>1903.9</v>
      </c>
      <c r="O103" s="3">
        <v>1314.4</v>
      </c>
      <c r="P103" s="2">
        <v>589.5</v>
      </c>
    </row>
    <row r="104" spans="1:16" ht="78.75">
      <c r="A104" s="2"/>
      <c r="B104" s="8"/>
      <c r="C104" s="10" t="s">
        <v>73</v>
      </c>
      <c r="D104" s="8" t="s">
        <v>16</v>
      </c>
      <c r="E104" s="8" t="s">
        <v>22</v>
      </c>
      <c r="F104" s="3"/>
      <c r="G104" s="3">
        <v>17312.7</v>
      </c>
      <c r="H104" s="3">
        <f>I104+J104</f>
        <v>19849.100000000002</v>
      </c>
      <c r="I104" s="3">
        <v>16789.4</v>
      </c>
      <c r="J104" s="3">
        <v>3059.7</v>
      </c>
      <c r="K104" s="3">
        <f>L104+M104</f>
        <v>21823.3</v>
      </c>
      <c r="L104" s="3">
        <v>17532.1</v>
      </c>
      <c r="M104" s="3">
        <v>4291.2</v>
      </c>
      <c r="N104" s="3">
        <f>O104+P104</f>
        <v>23481.9</v>
      </c>
      <c r="O104" s="3">
        <v>17820</v>
      </c>
      <c r="P104" s="2">
        <v>5661.9</v>
      </c>
    </row>
    <row r="105" spans="1:16" ht="15.75">
      <c r="A105" s="2"/>
      <c r="B105" s="8"/>
      <c r="C105" s="10" t="s">
        <v>67</v>
      </c>
      <c r="D105" s="8" t="s">
        <v>16</v>
      </c>
      <c r="E105" s="8" t="s">
        <v>49</v>
      </c>
      <c r="F105" s="3"/>
      <c r="G105" s="3">
        <v>2089.3</v>
      </c>
      <c r="H105" s="3">
        <f>I105+J105</f>
        <v>167</v>
      </c>
      <c r="I105" s="3">
        <v>167</v>
      </c>
      <c r="J105" s="3"/>
      <c r="K105" s="3">
        <f>L105+M105</f>
        <v>1227.1</v>
      </c>
      <c r="L105" s="3">
        <v>1227.1</v>
      </c>
      <c r="M105" s="3"/>
      <c r="N105" s="3">
        <f>O105+P105</f>
        <v>1264.3</v>
      </c>
      <c r="O105" s="3">
        <v>1264.3</v>
      </c>
      <c r="P105" s="2"/>
    </row>
    <row r="106" spans="1:16" ht="15.75" hidden="1">
      <c r="A106" s="2"/>
      <c r="B106" s="8"/>
      <c r="C106" s="10"/>
      <c r="D106" s="8"/>
      <c r="E106" s="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"/>
    </row>
    <row r="107" spans="1:16" ht="44.25" customHeight="1">
      <c r="A107" s="2"/>
      <c r="B107" s="8"/>
      <c r="C107" s="9" t="s">
        <v>146</v>
      </c>
      <c r="D107" s="8" t="s">
        <v>29</v>
      </c>
      <c r="E107" s="8" t="s">
        <v>19</v>
      </c>
      <c r="F107" s="3">
        <v>16.8</v>
      </c>
      <c r="G107" s="3"/>
      <c r="H107" s="3"/>
      <c r="I107" s="3"/>
      <c r="J107" s="3"/>
      <c r="K107" s="3"/>
      <c r="L107" s="3"/>
      <c r="M107" s="3"/>
      <c r="N107" s="3"/>
      <c r="O107" s="3"/>
      <c r="P107" s="2"/>
    </row>
    <row r="108" spans="1:16" ht="0.75" customHeight="1">
      <c r="A108" s="2"/>
      <c r="B108" s="8"/>
      <c r="C108" s="10"/>
      <c r="D108" s="8"/>
      <c r="E108" s="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"/>
    </row>
    <row r="109" spans="1:16" ht="15.75">
      <c r="A109" s="2"/>
      <c r="B109" s="8"/>
      <c r="C109" s="12" t="s">
        <v>151</v>
      </c>
      <c r="D109" s="8" t="s">
        <v>22</v>
      </c>
      <c r="E109" s="8" t="s">
        <v>19</v>
      </c>
      <c r="F109" s="3">
        <v>3063.6</v>
      </c>
      <c r="G109" s="3">
        <f>G110+G111+G114</f>
        <v>3115.5</v>
      </c>
      <c r="H109" s="3">
        <f aca="true" t="shared" si="30" ref="H109:O109">H110+H111+H114</f>
        <v>715</v>
      </c>
      <c r="I109" s="3">
        <f t="shared" si="30"/>
        <v>715</v>
      </c>
      <c r="J109" s="3"/>
      <c r="K109" s="3">
        <f t="shared" si="30"/>
        <v>7149.7</v>
      </c>
      <c r="L109" s="3">
        <f t="shared" si="30"/>
        <v>7149.7</v>
      </c>
      <c r="M109" s="3"/>
      <c r="N109" s="3">
        <f t="shared" si="30"/>
        <v>10703.4</v>
      </c>
      <c r="O109" s="3">
        <f t="shared" si="30"/>
        <v>10703.4</v>
      </c>
      <c r="P109" s="2"/>
    </row>
    <row r="110" spans="1:16" ht="15.75">
      <c r="A110" s="2"/>
      <c r="B110" s="8"/>
      <c r="C110" s="10" t="s">
        <v>59</v>
      </c>
      <c r="D110" s="8" t="s">
        <v>22</v>
      </c>
      <c r="E110" s="8" t="s">
        <v>27</v>
      </c>
      <c r="F110" s="3"/>
      <c r="G110" s="3">
        <v>66.8</v>
      </c>
      <c r="H110" s="3"/>
      <c r="I110" s="3"/>
      <c r="J110" s="3"/>
      <c r="K110" s="3"/>
      <c r="L110" s="3"/>
      <c r="M110" s="3"/>
      <c r="N110" s="3"/>
      <c r="O110" s="3"/>
      <c r="P110" s="2"/>
    </row>
    <row r="111" spans="1:16" ht="15.75">
      <c r="A111" s="2"/>
      <c r="B111" s="8"/>
      <c r="C111" s="10" t="s">
        <v>60</v>
      </c>
      <c r="D111" s="8" t="s">
        <v>22</v>
      </c>
      <c r="E111" s="8" t="s">
        <v>30</v>
      </c>
      <c r="F111" s="3"/>
      <c r="G111" s="3">
        <v>320</v>
      </c>
      <c r="H111" s="3">
        <f>I111+J111</f>
        <v>515</v>
      </c>
      <c r="I111" s="3">
        <v>515</v>
      </c>
      <c r="J111" s="3"/>
      <c r="K111" s="3">
        <f>L111+M111</f>
        <v>633.4</v>
      </c>
      <c r="L111" s="3">
        <v>633.4</v>
      </c>
      <c r="M111" s="3"/>
      <c r="N111" s="3">
        <f>O111+P111</f>
        <v>685.9</v>
      </c>
      <c r="O111" s="3">
        <v>685.9</v>
      </c>
      <c r="P111" s="2"/>
    </row>
    <row r="112" spans="1:16" ht="15.75" hidden="1">
      <c r="A112" s="2"/>
      <c r="B112" s="8"/>
      <c r="C112" s="10"/>
      <c r="D112" s="8"/>
      <c r="E112" s="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</row>
    <row r="113" spans="1:16" ht="15.75" hidden="1">
      <c r="A113" s="2"/>
      <c r="B113" s="8"/>
      <c r="C113" s="10"/>
      <c r="D113" s="8"/>
      <c r="E113" s="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</row>
    <row r="114" spans="1:16" ht="31.5">
      <c r="A114" s="2"/>
      <c r="B114" s="8"/>
      <c r="C114" s="10" t="s">
        <v>24</v>
      </c>
      <c r="D114" s="8" t="s">
        <v>22</v>
      </c>
      <c r="E114" s="8" t="s">
        <v>23</v>
      </c>
      <c r="F114" s="3"/>
      <c r="G114" s="3">
        <v>2728.7</v>
      </c>
      <c r="H114" s="3">
        <f>I114+J114</f>
        <v>200</v>
      </c>
      <c r="I114" s="3">
        <v>200</v>
      </c>
      <c r="J114" s="3"/>
      <c r="K114" s="3">
        <f>L114+M114</f>
        <v>6516.3</v>
      </c>
      <c r="L114" s="3">
        <v>6516.3</v>
      </c>
      <c r="M114" s="3"/>
      <c r="N114" s="3">
        <f>O114+P114</f>
        <v>10017.5</v>
      </c>
      <c r="O114" s="3">
        <v>10017.5</v>
      </c>
      <c r="P114" s="2"/>
    </row>
    <row r="115" spans="1:16" ht="31.5">
      <c r="A115" s="2"/>
      <c r="B115" s="8"/>
      <c r="C115" s="7" t="s">
        <v>148</v>
      </c>
      <c r="D115" s="8" t="s">
        <v>50</v>
      </c>
      <c r="E115" s="8" t="s">
        <v>19</v>
      </c>
      <c r="F115" s="3">
        <v>790.6</v>
      </c>
      <c r="G115" s="3">
        <f>G116+G117</f>
        <v>10272.2</v>
      </c>
      <c r="H115" s="3">
        <f>H116+H117+H118+H119</f>
        <v>4404.6</v>
      </c>
      <c r="I115" s="3">
        <f>I116+I117+I118+I119</f>
        <v>4305.5</v>
      </c>
      <c r="J115" s="3">
        <f>J116+J117+J118+J119</f>
        <v>99.1</v>
      </c>
      <c r="K115" s="3">
        <f aca="true" t="shared" si="31" ref="K115:P115">K116+K117+K118+K119</f>
        <v>4560.7</v>
      </c>
      <c r="L115" s="3">
        <f t="shared" si="31"/>
        <v>4457</v>
      </c>
      <c r="M115" s="3">
        <f t="shared" si="31"/>
        <v>103.7</v>
      </c>
      <c r="N115" s="3">
        <f t="shared" si="31"/>
        <v>4457.6</v>
      </c>
      <c r="O115" s="3">
        <f t="shared" si="31"/>
        <v>4403.4</v>
      </c>
      <c r="P115" s="3">
        <f t="shared" si="31"/>
        <v>54.2</v>
      </c>
    </row>
    <row r="116" spans="1:16" ht="15.75">
      <c r="A116" s="2"/>
      <c r="B116" s="8"/>
      <c r="C116" s="10" t="s">
        <v>74</v>
      </c>
      <c r="D116" s="8" t="s">
        <v>50</v>
      </c>
      <c r="E116" s="8" t="s">
        <v>16</v>
      </c>
      <c r="F116" s="3"/>
      <c r="G116" s="3">
        <v>852</v>
      </c>
      <c r="H116" s="3">
        <f>I116+J116</f>
        <v>297</v>
      </c>
      <c r="I116" s="3">
        <v>297</v>
      </c>
      <c r="J116" s="3"/>
      <c r="K116" s="3">
        <f>L116+M116</f>
        <v>418</v>
      </c>
      <c r="L116" s="3">
        <v>418</v>
      </c>
      <c r="M116" s="3"/>
      <c r="N116" s="3"/>
      <c r="O116" s="3"/>
      <c r="P116" s="2"/>
    </row>
    <row r="117" spans="1:16" ht="15.75">
      <c r="A117" s="2"/>
      <c r="B117" s="8"/>
      <c r="C117" s="10" t="s">
        <v>75</v>
      </c>
      <c r="D117" s="8" t="s">
        <v>50</v>
      </c>
      <c r="E117" s="8" t="s">
        <v>27</v>
      </c>
      <c r="F117" s="3"/>
      <c r="G117" s="3">
        <v>9420.2</v>
      </c>
      <c r="H117" s="3">
        <f>I117+J117</f>
        <v>3447</v>
      </c>
      <c r="I117" s="3">
        <v>3447</v>
      </c>
      <c r="J117" s="3"/>
      <c r="K117" s="3">
        <f>L117+M117</f>
        <v>3429.7</v>
      </c>
      <c r="L117" s="3">
        <v>3429.7</v>
      </c>
      <c r="M117" s="3"/>
      <c r="N117" s="3">
        <f>O117+P117</f>
        <v>3690.4</v>
      </c>
      <c r="O117" s="3">
        <v>3690.4</v>
      </c>
      <c r="P117" s="2"/>
    </row>
    <row r="118" spans="1:16" ht="15.75">
      <c r="A118" s="2"/>
      <c r="B118" s="8"/>
      <c r="C118" s="10" t="s">
        <v>181</v>
      </c>
      <c r="D118" s="8" t="s">
        <v>50</v>
      </c>
      <c r="E118" s="8" t="s">
        <v>29</v>
      </c>
      <c r="F118" s="3"/>
      <c r="G118" s="3"/>
      <c r="H118" s="3">
        <f>I118+J118</f>
        <v>1</v>
      </c>
      <c r="I118" s="3">
        <v>1</v>
      </c>
      <c r="J118" s="3"/>
      <c r="K118" s="3"/>
      <c r="L118" s="3"/>
      <c r="M118" s="3"/>
      <c r="N118" s="3"/>
      <c r="O118" s="3"/>
      <c r="P118" s="2"/>
    </row>
    <row r="119" spans="1:16" ht="31.5">
      <c r="A119" s="2"/>
      <c r="B119" s="8"/>
      <c r="C119" s="10" t="s">
        <v>182</v>
      </c>
      <c r="D119" s="8" t="s">
        <v>50</v>
      </c>
      <c r="E119" s="8" t="s">
        <v>50</v>
      </c>
      <c r="F119" s="3"/>
      <c r="G119" s="3"/>
      <c r="H119" s="3">
        <f>I119+J119</f>
        <v>659.6</v>
      </c>
      <c r="I119" s="3">
        <v>560.5</v>
      </c>
      <c r="J119" s="3">
        <v>99.1</v>
      </c>
      <c r="K119" s="3">
        <f>L119+M119</f>
        <v>713</v>
      </c>
      <c r="L119" s="3">
        <v>609.3</v>
      </c>
      <c r="M119" s="3">
        <v>103.7</v>
      </c>
      <c r="N119" s="3">
        <f>O119+P119</f>
        <v>767.2</v>
      </c>
      <c r="O119" s="3">
        <v>713</v>
      </c>
      <c r="P119" s="2">
        <v>54.2</v>
      </c>
    </row>
    <row r="120" spans="1:16" ht="18.75" customHeight="1">
      <c r="A120" s="2"/>
      <c r="B120" s="8"/>
      <c r="C120" s="9" t="s">
        <v>152</v>
      </c>
      <c r="D120" s="8" t="s">
        <v>17</v>
      </c>
      <c r="E120" s="8" t="s">
        <v>19</v>
      </c>
      <c r="F120" s="3">
        <v>64</v>
      </c>
      <c r="G120" s="3">
        <f>G122</f>
        <v>30</v>
      </c>
      <c r="H120" s="3">
        <f aca="true" t="shared" si="32" ref="H120:O120">H122</f>
        <v>33</v>
      </c>
      <c r="I120" s="3">
        <f t="shared" si="32"/>
        <v>33</v>
      </c>
      <c r="J120" s="3"/>
      <c r="K120" s="3">
        <f t="shared" si="32"/>
        <v>35.7</v>
      </c>
      <c r="L120" s="3">
        <f t="shared" si="32"/>
        <v>35.7</v>
      </c>
      <c r="M120" s="3"/>
      <c r="N120" s="3">
        <f t="shared" si="32"/>
        <v>38.4</v>
      </c>
      <c r="O120" s="3">
        <f t="shared" si="32"/>
        <v>38.4</v>
      </c>
      <c r="P120" s="2"/>
    </row>
    <row r="121" spans="1:16" ht="15.75" hidden="1">
      <c r="A121" s="2"/>
      <c r="B121" s="8"/>
      <c r="C121" s="10"/>
      <c r="D121" s="8"/>
      <c r="E121" s="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</row>
    <row r="122" spans="1:16" ht="31.5">
      <c r="A122" s="2"/>
      <c r="B122" s="8"/>
      <c r="C122" s="10" t="s">
        <v>76</v>
      </c>
      <c r="D122" s="8" t="s">
        <v>17</v>
      </c>
      <c r="E122" s="8" t="s">
        <v>29</v>
      </c>
      <c r="F122" s="3"/>
      <c r="G122" s="3">
        <v>30</v>
      </c>
      <c r="H122" s="3">
        <f>I122+J122</f>
        <v>33</v>
      </c>
      <c r="I122" s="3">
        <v>33</v>
      </c>
      <c r="J122" s="3"/>
      <c r="K122" s="3">
        <f>L122+M122</f>
        <v>35.7</v>
      </c>
      <c r="L122" s="3">
        <v>35.7</v>
      </c>
      <c r="M122" s="3"/>
      <c r="N122" s="3">
        <f>O122+P122</f>
        <v>38.4</v>
      </c>
      <c r="O122" s="3">
        <v>38.4</v>
      </c>
      <c r="P122" s="2"/>
    </row>
    <row r="123" spans="1:16" ht="36" customHeight="1">
      <c r="A123" s="2"/>
      <c r="B123" s="8"/>
      <c r="C123" s="9" t="s">
        <v>154</v>
      </c>
      <c r="D123" s="8" t="s">
        <v>34</v>
      </c>
      <c r="E123" s="8" t="s">
        <v>19</v>
      </c>
      <c r="F123" s="3"/>
      <c r="G123" s="3">
        <f>G125+G126</f>
        <v>2250.1</v>
      </c>
      <c r="H123" s="3">
        <f>H125+H126</f>
        <v>3520</v>
      </c>
      <c r="I123" s="3">
        <f>I125+I126</f>
        <v>3520</v>
      </c>
      <c r="J123" s="3"/>
      <c r="K123" s="3">
        <f>K125+K126+K124</f>
        <v>25459.4</v>
      </c>
      <c r="L123" s="3">
        <f>L125+L126+L124</f>
        <v>25459.4</v>
      </c>
      <c r="M123" s="3"/>
      <c r="N123" s="3">
        <f>N125+N126+N124</f>
        <v>51407.1</v>
      </c>
      <c r="O123" s="3">
        <f>O125+O126+O124</f>
        <v>51407.1</v>
      </c>
      <c r="P123" s="2"/>
    </row>
    <row r="124" spans="1:16" ht="17.25" customHeight="1">
      <c r="A124" s="2"/>
      <c r="B124" s="8"/>
      <c r="C124" s="10" t="s">
        <v>174</v>
      </c>
      <c r="D124" s="8" t="s">
        <v>34</v>
      </c>
      <c r="E124" s="8" t="s">
        <v>16</v>
      </c>
      <c r="F124" s="3"/>
      <c r="G124" s="3"/>
      <c r="H124" s="3"/>
      <c r="I124" s="3"/>
      <c r="J124" s="3"/>
      <c r="K124" s="3">
        <f>L124+M124</f>
        <v>22200</v>
      </c>
      <c r="L124" s="3">
        <v>22200</v>
      </c>
      <c r="M124" s="3"/>
      <c r="N124" s="3">
        <f>O124+P124</f>
        <v>47900</v>
      </c>
      <c r="O124" s="3">
        <v>47900</v>
      </c>
      <c r="P124" s="2"/>
    </row>
    <row r="125" spans="1:16" ht="15.75">
      <c r="A125" s="2"/>
      <c r="B125" s="8"/>
      <c r="C125" s="10" t="s">
        <v>44</v>
      </c>
      <c r="D125" s="8" t="s">
        <v>34</v>
      </c>
      <c r="E125" s="8" t="s">
        <v>29</v>
      </c>
      <c r="F125" s="3"/>
      <c r="G125" s="3">
        <v>870.1</v>
      </c>
      <c r="H125" s="3">
        <f>I125+J125</f>
        <v>1732.5</v>
      </c>
      <c r="I125" s="3">
        <v>1732.5</v>
      </c>
      <c r="J125" s="3"/>
      <c r="K125" s="3">
        <f>L125+M125</f>
        <v>1224.8</v>
      </c>
      <c r="L125" s="3">
        <v>1224.8</v>
      </c>
      <c r="M125" s="3"/>
      <c r="N125" s="3">
        <f>O125+P125</f>
        <v>1317.9</v>
      </c>
      <c r="O125" s="3">
        <v>1317.9</v>
      </c>
      <c r="P125" s="2"/>
    </row>
    <row r="126" spans="1:16" ht="15.75">
      <c r="A126" s="2"/>
      <c r="B126" s="8"/>
      <c r="C126" s="10" t="s">
        <v>41</v>
      </c>
      <c r="D126" s="8" t="s">
        <v>34</v>
      </c>
      <c r="E126" s="8" t="s">
        <v>22</v>
      </c>
      <c r="F126" s="3"/>
      <c r="G126" s="3">
        <v>1380</v>
      </c>
      <c r="H126" s="3">
        <f>I126+J126</f>
        <v>1787.5</v>
      </c>
      <c r="I126" s="3">
        <v>1787.5</v>
      </c>
      <c r="J126" s="3"/>
      <c r="K126" s="3">
        <f>L126+M126</f>
        <v>2034.6</v>
      </c>
      <c r="L126" s="3">
        <v>2034.6</v>
      </c>
      <c r="M126" s="3"/>
      <c r="N126" s="3">
        <f>O126+P126</f>
        <v>2189.2</v>
      </c>
      <c r="O126" s="3">
        <v>2189.2</v>
      </c>
      <c r="P126" s="2"/>
    </row>
    <row r="127" spans="1:16" ht="31.5">
      <c r="A127" s="2"/>
      <c r="B127" s="8"/>
      <c r="C127" s="7" t="s">
        <v>158</v>
      </c>
      <c r="D127" s="8" t="s">
        <v>25</v>
      </c>
      <c r="E127" s="8" t="s">
        <v>19</v>
      </c>
      <c r="F127" s="3">
        <v>6142.6</v>
      </c>
      <c r="G127" s="3"/>
      <c r="H127" s="3"/>
      <c r="I127" s="3"/>
      <c r="J127" s="3"/>
      <c r="K127" s="3"/>
      <c r="L127" s="3"/>
      <c r="M127" s="3"/>
      <c r="N127" s="3"/>
      <c r="O127" s="3"/>
      <c r="P127" s="2"/>
    </row>
    <row r="128" spans="1:16" ht="15.75" hidden="1">
      <c r="A128" s="2"/>
      <c r="B128" s="8"/>
      <c r="C128" s="10"/>
      <c r="D128" s="8"/>
      <c r="E128" s="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</row>
    <row r="129" spans="1:16" ht="15.75">
      <c r="A129" s="2"/>
      <c r="B129" s="8"/>
      <c r="C129" s="9" t="s">
        <v>147</v>
      </c>
      <c r="D129" s="8" t="s">
        <v>30</v>
      </c>
      <c r="E129" s="8" t="s">
        <v>19</v>
      </c>
      <c r="F129" s="3">
        <v>4016.3</v>
      </c>
      <c r="G129" s="3">
        <f>G130</f>
        <v>106.8</v>
      </c>
      <c r="H129" s="3">
        <f aca="true" t="shared" si="33" ref="H129:O129">H130</f>
        <v>639</v>
      </c>
      <c r="I129" s="3">
        <f t="shared" si="33"/>
        <v>639</v>
      </c>
      <c r="J129" s="3"/>
      <c r="K129" s="3">
        <f t="shared" si="33"/>
        <v>552</v>
      </c>
      <c r="L129" s="3">
        <f t="shared" si="33"/>
        <v>552</v>
      </c>
      <c r="M129" s="3"/>
      <c r="N129" s="3">
        <f t="shared" si="33"/>
        <v>0</v>
      </c>
      <c r="O129" s="3">
        <f t="shared" si="33"/>
        <v>0</v>
      </c>
      <c r="P129" s="2"/>
    </row>
    <row r="130" spans="1:16" ht="15.75">
      <c r="A130" s="2"/>
      <c r="B130" s="8"/>
      <c r="C130" s="10" t="s">
        <v>71</v>
      </c>
      <c r="D130" s="8" t="s">
        <v>30</v>
      </c>
      <c r="E130" s="8" t="s">
        <v>29</v>
      </c>
      <c r="F130" s="3"/>
      <c r="G130" s="3">
        <v>106.8</v>
      </c>
      <c r="H130" s="3">
        <f>I130+J130</f>
        <v>639</v>
      </c>
      <c r="I130" s="3">
        <v>639</v>
      </c>
      <c r="J130" s="3"/>
      <c r="K130" s="3">
        <f>L130+M130</f>
        <v>552</v>
      </c>
      <c r="L130" s="3">
        <v>552</v>
      </c>
      <c r="M130" s="3"/>
      <c r="N130" s="3"/>
      <c r="O130" s="3"/>
      <c r="P130" s="2"/>
    </row>
    <row r="131" spans="1:16" ht="15.75" hidden="1">
      <c r="A131" s="2"/>
      <c r="B131" s="8"/>
      <c r="C131" s="10"/>
      <c r="D131" s="8"/>
      <c r="E131" s="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</row>
    <row r="132" spans="1:16" ht="15.75">
      <c r="A132" s="2"/>
      <c r="B132" s="8"/>
      <c r="C132" s="7" t="s">
        <v>109</v>
      </c>
      <c r="D132" s="8"/>
      <c r="E132" s="8"/>
      <c r="F132" s="4">
        <f>F102+F107+F109+F115+F120+F123+F127+F129</f>
        <v>27442.199999999993</v>
      </c>
      <c r="G132" s="4">
        <f aca="true" t="shared" si="34" ref="G132:O132">G102+G107+G109+G115+G120+G123+G127+G129</f>
        <v>36491.00000000001</v>
      </c>
      <c r="H132" s="4">
        <f t="shared" si="34"/>
        <v>30943.800000000003</v>
      </c>
      <c r="I132" s="4">
        <f t="shared" si="34"/>
        <v>27438</v>
      </c>
      <c r="J132" s="4">
        <f>J102+J107+J109+J115+J120+J123+J127+J129</f>
        <v>3505.7999999999997</v>
      </c>
      <c r="K132" s="4">
        <f t="shared" si="34"/>
        <v>62577.299999999996</v>
      </c>
      <c r="L132" s="4">
        <f t="shared" si="34"/>
        <v>57727.4</v>
      </c>
      <c r="M132" s="4">
        <f>M102+M107+M109+M115+M120+M123+M127+M129</f>
        <v>4849.9</v>
      </c>
      <c r="N132" s="4">
        <f t="shared" si="34"/>
        <v>93256.6</v>
      </c>
      <c r="O132" s="4">
        <f t="shared" si="34"/>
        <v>86951</v>
      </c>
      <c r="P132" s="4">
        <f>P102+P107+P109+P115+P120+P123+P127+P129</f>
        <v>6305.599999999999</v>
      </c>
    </row>
    <row r="133" spans="1:16" s="11" customFormat="1" ht="31.5">
      <c r="A133" s="5"/>
      <c r="B133" s="6"/>
      <c r="C133" s="7" t="s">
        <v>143</v>
      </c>
      <c r="D133" s="6"/>
      <c r="E133" s="6"/>
      <c r="F133" s="4"/>
      <c r="G133" s="4">
        <v>7876.7</v>
      </c>
      <c r="H133" s="4">
        <v>1183</v>
      </c>
      <c r="I133" s="4">
        <v>1183</v>
      </c>
      <c r="J133" s="4"/>
      <c r="K133" s="4">
        <v>1222</v>
      </c>
      <c r="L133" s="4">
        <v>1222</v>
      </c>
      <c r="M133" s="4"/>
      <c r="N133" s="4">
        <v>0</v>
      </c>
      <c r="O133" s="4"/>
      <c r="P133" s="5"/>
    </row>
    <row r="134" spans="1:16" ht="15.75">
      <c r="A134" s="2"/>
      <c r="B134" s="8"/>
      <c r="C134" s="10"/>
      <c r="D134" s="8"/>
      <c r="E134" s="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</row>
    <row r="135" spans="1:16" ht="47.25">
      <c r="A135" s="2">
        <v>10</v>
      </c>
      <c r="B135" s="6" t="s">
        <v>77</v>
      </c>
      <c r="C135" s="7" t="s">
        <v>78</v>
      </c>
      <c r="D135" s="8"/>
      <c r="E135" s="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</row>
    <row r="136" spans="1:16" ht="15.75">
      <c r="A136" s="2"/>
      <c r="B136" s="6"/>
      <c r="C136" s="7" t="s">
        <v>155</v>
      </c>
      <c r="D136" s="8" t="s">
        <v>16</v>
      </c>
      <c r="E136" s="8" t="s">
        <v>19</v>
      </c>
      <c r="F136" s="3">
        <v>1815.2</v>
      </c>
      <c r="G136" s="3">
        <f>G137</f>
        <v>2674.6</v>
      </c>
      <c r="H136" s="3">
        <f aca="true" t="shared" si="35" ref="H136:P136">H137</f>
        <v>3008.5</v>
      </c>
      <c r="I136" s="3">
        <f t="shared" si="35"/>
        <v>1347.7</v>
      </c>
      <c r="J136" s="3">
        <f t="shared" si="35"/>
        <v>1660.8</v>
      </c>
      <c r="K136" s="3">
        <f t="shared" si="35"/>
        <v>4483.9</v>
      </c>
      <c r="L136" s="3">
        <f t="shared" si="35"/>
        <v>2775.2</v>
      </c>
      <c r="M136" s="3">
        <f t="shared" si="35"/>
        <v>1708.7</v>
      </c>
      <c r="N136" s="3">
        <f t="shared" si="35"/>
        <v>4542.5</v>
      </c>
      <c r="O136" s="3">
        <f t="shared" si="35"/>
        <v>2823.2</v>
      </c>
      <c r="P136" s="2">
        <f t="shared" si="35"/>
        <v>1719.3</v>
      </c>
    </row>
    <row r="137" spans="1:16" ht="15.75">
      <c r="A137" s="2"/>
      <c r="B137" s="8"/>
      <c r="C137" s="10" t="s">
        <v>67</v>
      </c>
      <c r="D137" s="8" t="s">
        <v>16</v>
      </c>
      <c r="E137" s="8" t="s">
        <v>49</v>
      </c>
      <c r="F137" s="3"/>
      <c r="G137" s="3">
        <v>2674.6</v>
      </c>
      <c r="H137" s="3">
        <f>I137+J137</f>
        <v>3008.5</v>
      </c>
      <c r="I137" s="3">
        <v>1347.7</v>
      </c>
      <c r="J137" s="3">
        <v>1660.8</v>
      </c>
      <c r="K137" s="3">
        <f>L137+M137</f>
        <v>4483.9</v>
      </c>
      <c r="L137" s="3">
        <v>2775.2</v>
      </c>
      <c r="M137" s="3">
        <v>1708.7</v>
      </c>
      <c r="N137" s="3">
        <f>O137+P137</f>
        <v>4542.5</v>
      </c>
      <c r="O137" s="3">
        <v>2823.2</v>
      </c>
      <c r="P137" s="2">
        <v>1719.3</v>
      </c>
    </row>
    <row r="138" spans="1:16" ht="15.75" hidden="1">
      <c r="A138" s="2"/>
      <c r="B138" s="8"/>
      <c r="C138" s="10"/>
      <c r="D138" s="8"/>
      <c r="E138" s="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</row>
    <row r="139" spans="1:16" ht="15.75">
      <c r="A139" s="2"/>
      <c r="B139" s="8"/>
      <c r="C139" s="9" t="s">
        <v>151</v>
      </c>
      <c r="D139" s="8" t="s">
        <v>22</v>
      </c>
      <c r="E139" s="8" t="s">
        <v>19</v>
      </c>
      <c r="F139" s="3">
        <v>29.9</v>
      </c>
      <c r="G139" s="3">
        <f>G141</f>
        <v>9</v>
      </c>
      <c r="H139" s="3">
        <f aca="true" t="shared" si="36" ref="H139:P139">H141</f>
        <v>0</v>
      </c>
      <c r="I139" s="3">
        <f t="shared" si="36"/>
        <v>0</v>
      </c>
      <c r="J139" s="3">
        <f t="shared" si="36"/>
        <v>0</v>
      </c>
      <c r="K139" s="3">
        <f t="shared" si="36"/>
        <v>10.7</v>
      </c>
      <c r="L139" s="3">
        <f t="shared" si="36"/>
        <v>10.7</v>
      </c>
      <c r="M139" s="3">
        <f t="shared" si="36"/>
        <v>0</v>
      </c>
      <c r="N139" s="3">
        <f t="shared" si="36"/>
        <v>11.5</v>
      </c>
      <c r="O139" s="3">
        <f t="shared" si="36"/>
        <v>11.5</v>
      </c>
      <c r="P139" s="2">
        <f t="shared" si="36"/>
        <v>0</v>
      </c>
    </row>
    <row r="140" spans="1:16" ht="15.75" hidden="1">
      <c r="A140" s="2"/>
      <c r="B140" s="8"/>
      <c r="C140" s="10"/>
      <c r="D140" s="8"/>
      <c r="E140" s="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</row>
    <row r="141" spans="1:16" ht="15.75">
      <c r="A141" s="2"/>
      <c r="B141" s="8"/>
      <c r="C141" s="10" t="s">
        <v>155</v>
      </c>
      <c r="D141" s="8" t="s">
        <v>22</v>
      </c>
      <c r="E141" s="8" t="s">
        <v>23</v>
      </c>
      <c r="F141" s="3"/>
      <c r="G141" s="3">
        <v>9</v>
      </c>
      <c r="H141" s="3">
        <f>I141+J141</f>
        <v>0</v>
      </c>
      <c r="I141" s="3"/>
      <c r="J141" s="3"/>
      <c r="K141" s="3">
        <f>L141+M141</f>
        <v>10.7</v>
      </c>
      <c r="L141" s="3">
        <v>10.7</v>
      </c>
      <c r="M141" s="3"/>
      <c r="N141" s="3">
        <f>O141+P141</f>
        <v>11.5</v>
      </c>
      <c r="O141" s="3">
        <v>11.5</v>
      </c>
      <c r="P141" s="2"/>
    </row>
    <row r="142" spans="1:16" ht="15.75">
      <c r="A142" s="2"/>
      <c r="B142" s="8"/>
      <c r="C142" s="7" t="s">
        <v>109</v>
      </c>
      <c r="D142" s="8"/>
      <c r="E142" s="8"/>
      <c r="F142" s="4">
        <f>F136+F139</f>
        <v>1845.1000000000001</v>
      </c>
      <c r="G142" s="4">
        <f>G136+G139</f>
        <v>2683.6</v>
      </c>
      <c r="H142" s="4">
        <f aca="true" t="shared" si="37" ref="H142:P142">H136+H139</f>
        <v>3008.5</v>
      </c>
      <c r="I142" s="4">
        <f t="shared" si="37"/>
        <v>1347.7</v>
      </c>
      <c r="J142" s="4">
        <f t="shared" si="37"/>
        <v>1660.8</v>
      </c>
      <c r="K142" s="4">
        <f t="shared" si="37"/>
        <v>4494.599999999999</v>
      </c>
      <c r="L142" s="4">
        <f t="shared" si="37"/>
        <v>2785.8999999999996</v>
      </c>
      <c r="M142" s="4">
        <f t="shared" si="37"/>
        <v>1708.7</v>
      </c>
      <c r="N142" s="4">
        <f t="shared" si="37"/>
        <v>4554</v>
      </c>
      <c r="O142" s="4">
        <f t="shared" si="37"/>
        <v>2834.7</v>
      </c>
      <c r="P142" s="5">
        <f t="shared" si="37"/>
        <v>1719.3</v>
      </c>
    </row>
    <row r="143" spans="1:16" ht="15.75">
      <c r="A143" s="2"/>
      <c r="B143" s="8"/>
      <c r="C143" s="10"/>
      <c r="D143" s="8"/>
      <c r="E143" s="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</row>
    <row r="144" spans="1:16" ht="15.75">
      <c r="A144" s="2">
        <v>11</v>
      </c>
      <c r="B144" s="6" t="s">
        <v>103</v>
      </c>
      <c r="C144" s="7" t="s">
        <v>104</v>
      </c>
      <c r="D144" s="8"/>
      <c r="E144" s="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</row>
    <row r="145" spans="1:16" ht="29.25" customHeight="1">
      <c r="A145" s="2"/>
      <c r="B145" s="6"/>
      <c r="C145" s="9" t="s">
        <v>148</v>
      </c>
      <c r="D145" s="8" t="s">
        <v>50</v>
      </c>
      <c r="E145" s="8" t="s">
        <v>19</v>
      </c>
      <c r="F145" s="3">
        <v>1999.5</v>
      </c>
      <c r="G145" s="3">
        <f>G146+G147</f>
        <v>108.7</v>
      </c>
      <c r="H145" s="3">
        <f>I145+J145</f>
        <v>0</v>
      </c>
      <c r="I145" s="3">
        <f>I146+I147</f>
        <v>0</v>
      </c>
      <c r="J145" s="3"/>
      <c r="K145" s="3">
        <f>L145+M145</f>
        <v>0</v>
      </c>
      <c r="L145" s="3">
        <f>L146+L147</f>
        <v>0</v>
      </c>
      <c r="M145" s="3"/>
      <c r="N145" s="3">
        <f>O145+P145</f>
        <v>0</v>
      </c>
      <c r="O145" s="3">
        <f>O146+O147</f>
        <v>0</v>
      </c>
      <c r="P145" s="2"/>
    </row>
    <row r="146" spans="1:16" ht="15.75" hidden="1">
      <c r="A146" s="2"/>
      <c r="B146" s="8"/>
      <c r="C146" s="10"/>
      <c r="D146" s="8"/>
      <c r="E146" s="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</row>
    <row r="147" spans="1:16" ht="15.75">
      <c r="A147" s="2"/>
      <c r="B147" s="8"/>
      <c r="C147" s="10" t="s">
        <v>75</v>
      </c>
      <c r="D147" s="8" t="s">
        <v>50</v>
      </c>
      <c r="E147" s="8" t="s">
        <v>27</v>
      </c>
      <c r="F147" s="3"/>
      <c r="G147" s="3">
        <v>108.7</v>
      </c>
      <c r="H147" s="3">
        <f>I147+J147</f>
        <v>0</v>
      </c>
      <c r="I147" s="3"/>
      <c r="J147" s="3"/>
      <c r="K147" s="3">
        <f>L147+M147</f>
        <v>0</v>
      </c>
      <c r="L147" s="3"/>
      <c r="M147" s="3"/>
      <c r="N147" s="3">
        <f>O147+P147</f>
        <v>0</v>
      </c>
      <c r="O147" s="3"/>
      <c r="P147" s="2"/>
    </row>
    <row r="148" spans="1:16" ht="15.75">
      <c r="A148" s="2"/>
      <c r="B148" s="8"/>
      <c r="C148" s="7" t="s">
        <v>109</v>
      </c>
      <c r="D148" s="8"/>
      <c r="E148" s="8"/>
      <c r="F148" s="4">
        <f>F145</f>
        <v>1999.5</v>
      </c>
      <c r="G148" s="4">
        <f>G145</f>
        <v>108.7</v>
      </c>
      <c r="H148" s="4">
        <f>H145</f>
        <v>0</v>
      </c>
      <c r="I148" s="4">
        <f aca="true" t="shared" si="38" ref="I148:P148">I145</f>
        <v>0</v>
      </c>
      <c r="J148" s="4">
        <f t="shared" si="38"/>
        <v>0</v>
      </c>
      <c r="K148" s="4">
        <f t="shared" si="38"/>
        <v>0</v>
      </c>
      <c r="L148" s="4">
        <f t="shared" si="38"/>
        <v>0</v>
      </c>
      <c r="M148" s="4">
        <f t="shared" si="38"/>
        <v>0</v>
      </c>
      <c r="N148" s="4">
        <f t="shared" si="38"/>
        <v>0</v>
      </c>
      <c r="O148" s="4">
        <f t="shared" si="38"/>
        <v>0</v>
      </c>
      <c r="P148" s="5">
        <f t="shared" si="38"/>
        <v>0</v>
      </c>
    </row>
    <row r="149" spans="1:16" ht="15.75">
      <c r="A149" s="2"/>
      <c r="B149" s="8"/>
      <c r="C149" s="10"/>
      <c r="D149" s="8"/>
      <c r="E149" s="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</row>
    <row r="150" spans="1:16" ht="31.5">
      <c r="A150" s="2">
        <v>12</v>
      </c>
      <c r="B150" s="6" t="s">
        <v>105</v>
      </c>
      <c r="C150" s="7" t="s">
        <v>106</v>
      </c>
      <c r="D150" s="8"/>
      <c r="E150" s="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</row>
    <row r="151" spans="1:16" ht="15.75">
      <c r="A151" s="2"/>
      <c r="B151" s="6"/>
      <c r="C151" s="9" t="s">
        <v>147</v>
      </c>
      <c r="D151" s="8" t="s">
        <v>30</v>
      </c>
      <c r="E151" s="8" t="s">
        <v>19</v>
      </c>
      <c r="F151" s="3">
        <v>4697.7</v>
      </c>
      <c r="G151" s="3">
        <f aca="true" t="shared" si="39" ref="G151:P151">G152</f>
        <v>395</v>
      </c>
      <c r="H151" s="3">
        <f>I151+J151</f>
        <v>385</v>
      </c>
      <c r="I151" s="3">
        <f t="shared" si="39"/>
        <v>385</v>
      </c>
      <c r="J151" s="3">
        <f t="shared" si="39"/>
        <v>0</v>
      </c>
      <c r="K151" s="3">
        <f>L151+M151</f>
        <v>71.4</v>
      </c>
      <c r="L151" s="3">
        <f t="shared" si="39"/>
        <v>71.4</v>
      </c>
      <c r="M151" s="3">
        <f t="shared" si="39"/>
        <v>0</v>
      </c>
      <c r="N151" s="3">
        <f>O151+P151</f>
        <v>20.4</v>
      </c>
      <c r="O151" s="3">
        <f t="shared" si="39"/>
        <v>20.4</v>
      </c>
      <c r="P151" s="2">
        <f t="shared" si="39"/>
        <v>0</v>
      </c>
    </row>
    <row r="152" spans="1:16" ht="15.75">
      <c r="A152" s="2"/>
      <c r="B152" s="8"/>
      <c r="C152" s="10" t="s">
        <v>71</v>
      </c>
      <c r="D152" s="8" t="s">
        <v>30</v>
      </c>
      <c r="E152" s="8" t="s">
        <v>29</v>
      </c>
      <c r="F152" s="3"/>
      <c r="G152" s="3">
        <v>395</v>
      </c>
      <c r="H152" s="3">
        <f>I152+J152</f>
        <v>385</v>
      </c>
      <c r="I152" s="3">
        <v>385</v>
      </c>
      <c r="J152" s="3"/>
      <c r="K152" s="3">
        <f>L152+M152</f>
        <v>71.4</v>
      </c>
      <c r="L152" s="3">
        <v>71.4</v>
      </c>
      <c r="M152" s="3"/>
      <c r="N152" s="3">
        <f>O152+P152</f>
        <v>20.4</v>
      </c>
      <c r="O152" s="3">
        <v>20.4</v>
      </c>
      <c r="P152" s="2"/>
    </row>
    <row r="153" spans="1:16" ht="15.75">
      <c r="A153" s="2"/>
      <c r="B153" s="8"/>
      <c r="C153" s="7" t="s">
        <v>109</v>
      </c>
      <c r="D153" s="8"/>
      <c r="E153" s="8"/>
      <c r="F153" s="4">
        <f>F151</f>
        <v>4697.7</v>
      </c>
      <c r="G153" s="4">
        <f aca="true" t="shared" si="40" ref="G153:P153">G151</f>
        <v>395</v>
      </c>
      <c r="H153" s="4">
        <f>I153+J153</f>
        <v>385</v>
      </c>
      <c r="I153" s="4">
        <f t="shared" si="40"/>
        <v>385</v>
      </c>
      <c r="J153" s="4">
        <f t="shared" si="40"/>
        <v>0</v>
      </c>
      <c r="K153" s="4">
        <f>L153+M153</f>
        <v>71.4</v>
      </c>
      <c r="L153" s="4">
        <f t="shared" si="40"/>
        <v>71.4</v>
      </c>
      <c r="M153" s="4">
        <f t="shared" si="40"/>
        <v>0</v>
      </c>
      <c r="N153" s="4">
        <f>O153+P153</f>
        <v>20.4</v>
      </c>
      <c r="O153" s="4">
        <f t="shared" si="40"/>
        <v>20.4</v>
      </c>
      <c r="P153" s="5">
        <f t="shared" si="40"/>
        <v>0</v>
      </c>
    </row>
    <row r="154" spans="1:16" ht="31.5">
      <c r="A154" s="2"/>
      <c r="B154" s="8"/>
      <c r="C154" s="7" t="s">
        <v>143</v>
      </c>
      <c r="D154" s="8"/>
      <c r="E154" s="8"/>
      <c r="F154" s="4">
        <v>337.5</v>
      </c>
      <c r="G154" s="4">
        <v>379</v>
      </c>
      <c r="H154" s="4">
        <v>385</v>
      </c>
      <c r="I154" s="4">
        <v>385</v>
      </c>
      <c r="J154" s="4"/>
      <c r="K154" s="4">
        <f>L154+M154</f>
        <v>52.4</v>
      </c>
      <c r="L154" s="4">
        <v>52.4</v>
      </c>
      <c r="M154" s="4"/>
      <c r="N154" s="4"/>
      <c r="O154" s="4"/>
      <c r="P154" s="5"/>
    </row>
    <row r="155" spans="1:16" ht="15.75">
      <c r="A155" s="2"/>
      <c r="B155" s="8"/>
      <c r="C155" s="10"/>
      <c r="D155" s="8"/>
      <c r="E155" s="8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</row>
    <row r="156" spans="1:16" ht="15.75">
      <c r="A156" s="2">
        <v>13</v>
      </c>
      <c r="B156" s="6" t="s">
        <v>107</v>
      </c>
      <c r="C156" s="7" t="s">
        <v>108</v>
      </c>
      <c r="D156" s="8"/>
      <c r="E156" s="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</row>
    <row r="157" spans="1:16" ht="44.25" customHeight="1">
      <c r="A157" s="2"/>
      <c r="B157" s="6"/>
      <c r="C157" s="9" t="s">
        <v>146</v>
      </c>
      <c r="D157" s="8" t="s">
        <v>29</v>
      </c>
      <c r="E157" s="8" t="s">
        <v>19</v>
      </c>
      <c r="F157" s="3">
        <v>100</v>
      </c>
      <c r="G157" s="3">
        <f aca="true" t="shared" si="41" ref="G157:P157">G158</f>
        <v>100</v>
      </c>
      <c r="H157" s="3">
        <f t="shared" si="41"/>
        <v>110</v>
      </c>
      <c r="I157" s="3">
        <f t="shared" si="41"/>
        <v>110</v>
      </c>
      <c r="J157" s="3">
        <f t="shared" si="41"/>
        <v>0</v>
      </c>
      <c r="K157" s="3">
        <f t="shared" si="41"/>
        <v>118.9</v>
      </c>
      <c r="L157" s="3">
        <f t="shared" si="41"/>
        <v>118.9</v>
      </c>
      <c r="M157" s="3">
        <f t="shared" si="41"/>
        <v>0</v>
      </c>
      <c r="N157" s="3">
        <f t="shared" si="41"/>
        <v>127.9</v>
      </c>
      <c r="O157" s="3">
        <f t="shared" si="41"/>
        <v>127.9</v>
      </c>
      <c r="P157" s="2">
        <f t="shared" si="41"/>
        <v>0</v>
      </c>
    </row>
    <row r="158" spans="1:16" ht="15.75">
      <c r="A158" s="2"/>
      <c r="B158" s="8"/>
      <c r="C158" s="10" t="s">
        <v>58</v>
      </c>
      <c r="D158" s="8" t="s">
        <v>29</v>
      </c>
      <c r="E158" s="8" t="s">
        <v>27</v>
      </c>
      <c r="F158" s="3"/>
      <c r="G158" s="3">
        <v>100</v>
      </c>
      <c r="H158" s="3">
        <f>I158+J158</f>
        <v>110</v>
      </c>
      <c r="I158" s="3">
        <v>110</v>
      </c>
      <c r="J158" s="3"/>
      <c r="K158" s="3">
        <f>L158+M158</f>
        <v>118.9</v>
      </c>
      <c r="L158" s="3">
        <v>118.9</v>
      </c>
      <c r="M158" s="3"/>
      <c r="N158" s="3">
        <f>O158+P158</f>
        <v>127.9</v>
      </c>
      <c r="O158" s="3">
        <v>127.9</v>
      </c>
      <c r="P158" s="2"/>
    </row>
    <row r="159" spans="1:16" ht="15.75">
      <c r="A159" s="2"/>
      <c r="B159" s="8"/>
      <c r="C159" s="7" t="s">
        <v>109</v>
      </c>
      <c r="D159" s="8"/>
      <c r="E159" s="8"/>
      <c r="F159" s="4">
        <f>F157</f>
        <v>100</v>
      </c>
      <c r="G159" s="4">
        <f aca="true" t="shared" si="42" ref="G159:O159">G157</f>
        <v>100</v>
      </c>
      <c r="H159" s="4">
        <f t="shared" si="42"/>
        <v>110</v>
      </c>
      <c r="I159" s="4">
        <f t="shared" si="42"/>
        <v>110</v>
      </c>
      <c r="J159" s="4">
        <f t="shared" si="42"/>
        <v>0</v>
      </c>
      <c r="K159" s="4">
        <f t="shared" si="42"/>
        <v>118.9</v>
      </c>
      <c r="L159" s="4">
        <f t="shared" si="42"/>
        <v>118.9</v>
      </c>
      <c r="M159" s="4">
        <f t="shared" si="42"/>
        <v>0</v>
      </c>
      <c r="N159" s="4">
        <f t="shared" si="42"/>
        <v>127.9</v>
      </c>
      <c r="O159" s="4">
        <f t="shared" si="42"/>
        <v>127.9</v>
      </c>
      <c r="P159" s="5">
        <f>P157</f>
        <v>0</v>
      </c>
    </row>
    <row r="160" spans="1:16" ht="15.75" hidden="1">
      <c r="A160" s="2"/>
      <c r="B160" s="8"/>
      <c r="C160" s="10"/>
      <c r="D160" s="8"/>
      <c r="E160" s="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hidden="1">
      <c r="A161" s="2"/>
      <c r="B161" s="6"/>
      <c r="C161" s="7"/>
      <c r="D161" s="8"/>
      <c r="E161" s="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hidden="1">
      <c r="A162" s="2"/>
      <c r="B162" s="8"/>
      <c r="C162" s="10"/>
      <c r="D162" s="8"/>
      <c r="E162" s="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hidden="1">
      <c r="A163" s="46"/>
      <c r="B163" s="47"/>
      <c r="C163" s="48"/>
      <c r="D163" s="47"/>
      <c r="E163" s="47"/>
      <c r="F163" s="49"/>
      <c r="G163" s="46"/>
      <c r="H163" s="46"/>
      <c r="I163" s="46"/>
      <c r="J163" s="46"/>
      <c r="K163" s="46"/>
      <c r="L163" s="46"/>
      <c r="M163" s="46"/>
      <c r="N163" s="46"/>
      <c r="O163" s="46"/>
      <c r="P163" s="46"/>
    </row>
    <row r="164" spans="1:16" s="50" customFormat="1" ht="30.75" customHeight="1">
      <c r="A164" s="5"/>
      <c r="B164" s="6"/>
      <c r="C164" s="7" t="s">
        <v>159</v>
      </c>
      <c r="D164" s="6"/>
      <c r="E164" s="6"/>
      <c r="F164" s="4">
        <f>F18+F34+F40+F45+F58+F88+F94+F99+F132+F142+F148+F153+F159</f>
        <v>178135.19999999998</v>
      </c>
      <c r="G164" s="4">
        <f aca="true" t="shared" si="43" ref="G164:P164">G18+G34+G40+G45+G58+G88+G94+G99+G132+G142+G148+G153+G159</f>
        <v>250305.20000000004</v>
      </c>
      <c r="H164" s="4">
        <f t="shared" si="43"/>
        <v>235141.40000000002</v>
      </c>
      <c r="I164" s="4">
        <f t="shared" si="43"/>
        <v>206674.40000000002</v>
      </c>
      <c r="J164" s="4">
        <f t="shared" si="43"/>
        <v>28466.999999999996</v>
      </c>
      <c r="K164" s="4">
        <f t="shared" si="43"/>
        <v>297905.2</v>
      </c>
      <c r="L164" s="4">
        <f t="shared" si="43"/>
        <v>249583.19999999995</v>
      </c>
      <c r="M164" s="4">
        <f t="shared" si="43"/>
        <v>48322</v>
      </c>
      <c r="N164" s="4">
        <f t="shared" si="43"/>
        <v>336281.70000000007</v>
      </c>
      <c r="O164" s="4">
        <f t="shared" si="43"/>
        <v>277027.1000000001</v>
      </c>
      <c r="P164" s="4">
        <f t="shared" si="43"/>
        <v>59254.600000000006</v>
      </c>
    </row>
    <row r="165" spans="1:16" s="50" customFormat="1" ht="31.5">
      <c r="A165" s="5"/>
      <c r="B165" s="6"/>
      <c r="C165" s="7" t="s">
        <v>143</v>
      </c>
      <c r="D165" s="6"/>
      <c r="E165" s="6"/>
      <c r="F165" s="4">
        <f>F19+F35+F59+F89+F133+F154</f>
        <v>524.5</v>
      </c>
      <c r="G165" s="4">
        <f aca="true" t="shared" si="44" ref="G165:P165">G19+G35+G59+G89+G133+G154</f>
        <v>9965.7</v>
      </c>
      <c r="H165" s="4">
        <f t="shared" si="44"/>
        <v>2347.5</v>
      </c>
      <c r="I165" s="4">
        <f t="shared" si="44"/>
        <v>2347.5</v>
      </c>
      <c r="J165" s="4">
        <f t="shared" si="44"/>
        <v>0</v>
      </c>
      <c r="K165" s="4">
        <f t="shared" si="44"/>
        <v>1951.9</v>
      </c>
      <c r="L165" s="4">
        <f t="shared" si="44"/>
        <v>1951.9</v>
      </c>
      <c r="M165" s="4">
        <f t="shared" si="44"/>
        <v>0</v>
      </c>
      <c r="N165" s="4">
        <f t="shared" si="44"/>
        <v>0</v>
      </c>
      <c r="O165" s="4">
        <f t="shared" si="44"/>
        <v>0</v>
      </c>
      <c r="P165" s="4">
        <f t="shared" si="44"/>
        <v>0</v>
      </c>
    </row>
    <row r="166" spans="1:16" s="54" customFormat="1" ht="15.75">
      <c r="A166" s="51"/>
      <c r="B166" s="52"/>
      <c r="C166" s="53"/>
      <c r="D166" s="52"/>
      <c r="E166" s="52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</row>
    <row r="167" spans="1:16" s="54" customFormat="1" ht="15.75">
      <c r="A167" s="51"/>
      <c r="B167" s="52"/>
      <c r="C167" s="55"/>
      <c r="D167" s="52"/>
      <c r="E167" s="52"/>
      <c r="F167" s="56"/>
      <c r="G167" s="51"/>
      <c r="H167" s="51"/>
      <c r="I167" s="51"/>
      <c r="J167" s="51"/>
      <c r="K167" s="51"/>
      <c r="L167" s="51"/>
      <c r="M167" s="51"/>
      <c r="N167" s="51"/>
      <c r="O167" s="51"/>
      <c r="P167" s="51"/>
    </row>
    <row r="168" spans="1:16" s="54" customFormat="1" ht="15.75">
      <c r="A168" s="51"/>
      <c r="B168" s="52"/>
      <c r="C168" s="53"/>
      <c r="D168" s="52"/>
      <c r="E168" s="52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</row>
    <row r="169" spans="1:16" s="54" customFormat="1" ht="15.75">
      <c r="A169" s="51"/>
      <c r="B169" s="57"/>
      <c r="C169" s="55"/>
      <c r="D169" s="52"/>
      <c r="E169" s="52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</row>
    <row r="170" spans="1:16" s="54" customFormat="1" ht="15.75">
      <c r="A170" s="51"/>
      <c r="B170" s="52"/>
      <c r="C170" s="53"/>
      <c r="D170" s="52"/>
      <c r="E170" s="52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1:16" s="54" customFormat="1" ht="15.75">
      <c r="A171" s="51"/>
      <c r="B171" s="52"/>
      <c r="C171" s="55"/>
      <c r="D171" s="52"/>
      <c r="E171" s="52"/>
      <c r="F171" s="56"/>
      <c r="G171" s="51"/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1:16" s="54" customFormat="1" ht="15.75">
      <c r="A172" s="51"/>
      <c r="B172" s="52"/>
      <c r="C172" s="53"/>
      <c r="D172" s="52"/>
      <c r="E172" s="52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1:16" s="54" customFormat="1" ht="15.75">
      <c r="A173" s="51"/>
      <c r="B173" s="52"/>
      <c r="C173" s="53"/>
      <c r="D173" s="52"/>
      <c r="E173" s="52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2:5" ht="15.75">
      <c r="B174" s="58"/>
      <c r="C174" s="59"/>
      <c r="D174" s="58"/>
      <c r="E174" s="58"/>
    </row>
    <row r="175" spans="2:5" ht="15.75">
      <c r="B175" s="58"/>
      <c r="C175" s="59"/>
      <c r="D175" s="58"/>
      <c r="E175" s="58"/>
    </row>
    <row r="176" spans="2:5" ht="15.75">
      <c r="B176" s="58"/>
      <c r="C176" s="59"/>
      <c r="D176" s="58"/>
      <c r="E176" s="58"/>
    </row>
    <row r="177" spans="2:5" ht="15.75">
      <c r="B177" s="58"/>
      <c r="C177" s="59"/>
      <c r="D177" s="58"/>
      <c r="E177" s="58"/>
    </row>
    <row r="178" spans="2:5" ht="15.75">
      <c r="B178" s="58"/>
      <c r="C178" s="59"/>
      <c r="D178" s="58"/>
      <c r="E178" s="58"/>
    </row>
    <row r="179" spans="2:5" ht="15.75">
      <c r="B179" s="58"/>
      <c r="C179" s="59"/>
      <c r="D179" s="58"/>
      <c r="E179" s="58"/>
    </row>
    <row r="180" spans="2:5" ht="15.75">
      <c r="B180" s="58"/>
      <c r="C180" s="59"/>
      <c r="D180" s="58"/>
      <c r="E180" s="58"/>
    </row>
    <row r="181" spans="2:3" ht="15.75">
      <c r="B181" s="58"/>
      <c r="C181" s="59"/>
    </row>
    <row r="182" spans="2:3" ht="15.75">
      <c r="B182" s="58"/>
      <c r="C182" s="59"/>
    </row>
    <row r="183" spans="2:3" ht="15.75">
      <c r="B183" s="58"/>
      <c r="C183" s="59"/>
    </row>
    <row r="184" ht="15.75">
      <c r="B184" s="58"/>
    </row>
    <row r="185" ht="15.75">
      <c r="B185" s="58"/>
    </row>
    <row r="186" ht="15.75">
      <c r="B186" s="58"/>
    </row>
    <row r="187" ht="15.75">
      <c r="B187" s="58"/>
    </row>
    <row r="188" ht="15.75">
      <c r="B188" s="58"/>
    </row>
    <row r="189" ht="15.75">
      <c r="B189" s="58"/>
    </row>
    <row r="190" ht="15.75">
      <c r="B190" s="58"/>
    </row>
    <row r="191" ht="15.75">
      <c r="B191" s="58"/>
    </row>
    <row r="192" ht="15.75">
      <c r="B192" s="58"/>
    </row>
    <row r="193" ht="15.75">
      <c r="B193" s="58"/>
    </row>
    <row r="194" ht="15.75">
      <c r="B194" s="58"/>
    </row>
    <row r="195" ht="15.75">
      <c r="B195" s="58"/>
    </row>
  </sheetData>
  <sheetProtection/>
  <mergeCells count="11">
    <mergeCell ref="G4:G6"/>
    <mergeCell ref="H4:P4"/>
    <mergeCell ref="H5:J5"/>
    <mergeCell ref="K5:M5"/>
    <mergeCell ref="N5:P5"/>
    <mergeCell ref="A2:P2"/>
    <mergeCell ref="A4:A6"/>
    <mergeCell ref="B4:B6"/>
    <mergeCell ref="C4:C6"/>
    <mergeCell ref="D4:E5"/>
    <mergeCell ref="F4:F6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0"/>
  <sheetViews>
    <sheetView zoomScale="95" zoomScaleNormal="95" zoomScalePageLayoutView="0" workbookViewId="0" topLeftCell="A55">
      <selection activeCell="A1" sqref="A1:N87"/>
    </sheetView>
  </sheetViews>
  <sheetFormatPr defaultColWidth="9.00390625" defaultRowHeight="12.75"/>
  <cols>
    <col min="1" max="1" width="26.75390625" style="42" customWidth="1"/>
    <col min="2" max="2" width="9.125" style="43" customWidth="1"/>
    <col min="3" max="3" width="10.375" style="43" customWidth="1"/>
    <col min="4" max="7" width="9.875" style="30" bestFit="1" customWidth="1"/>
    <col min="8" max="8" width="9.25390625" style="30" bestFit="1" customWidth="1"/>
    <col min="9" max="10" width="9.875" style="30" bestFit="1" customWidth="1"/>
    <col min="11" max="11" width="9.25390625" style="30" bestFit="1" customWidth="1"/>
    <col min="12" max="13" width="9.875" style="30" bestFit="1" customWidth="1"/>
    <col min="14" max="14" width="9.25390625" style="30" bestFit="1" customWidth="1"/>
    <col min="15" max="16384" width="9.125" style="30" customWidth="1"/>
  </cols>
  <sheetData>
    <row r="2" spans="1:14" ht="15.75">
      <c r="A2" s="63" t="s">
        <v>175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ht="12.75">
      <c r="A4" s="65" t="s">
        <v>2</v>
      </c>
      <c r="B4" s="68" t="s">
        <v>3</v>
      </c>
      <c r="C4" s="68"/>
      <c r="D4" s="64" t="s">
        <v>110</v>
      </c>
      <c r="E4" s="64" t="s">
        <v>111</v>
      </c>
      <c r="F4" s="64" t="s">
        <v>6</v>
      </c>
      <c r="G4" s="64"/>
      <c r="H4" s="64"/>
      <c r="I4" s="64"/>
      <c r="J4" s="64"/>
      <c r="K4" s="64"/>
      <c r="L4" s="64"/>
      <c r="M4" s="64"/>
      <c r="N4" s="64"/>
    </row>
    <row r="5" spans="1:14" ht="12.75">
      <c r="A5" s="66"/>
      <c r="B5" s="68"/>
      <c r="C5" s="68"/>
      <c r="D5" s="64"/>
      <c r="E5" s="64"/>
      <c r="F5" s="64" t="s">
        <v>7</v>
      </c>
      <c r="G5" s="64"/>
      <c r="H5" s="64"/>
      <c r="I5" s="64" t="s">
        <v>8</v>
      </c>
      <c r="J5" s="64"/>
      <c r="K5" s="64"/>
      <c r="L5" s="64" t="s">
        <v>9</v>
      </c>
      <c r="M5" s="64"/>
      <c r="N5" s="64"/>
    </row>
    <row r="6" spans="1:14" ht="12.75">
      <c r="A6" s="67"/>
      <c r="B6" s="31" t="s">
        <v>4</v>
      </c>
      <c r="C6" s="31" t="s">
        <v>5</v>
      </c>
      <c r="D6" s="64"/>
      <c r="E6" s="64"/>
      <c r="F6" s="32" t="s">
        <v>10</v>
      </c>
      <c r="G6" s="32" t="s">
        <v>11</v>
      </c>
      <c r="H6" s="32" t="s">
        <v>12</v>
      </c>
      <c r="I6" s="32" t="s">
        <v>10</v>
      </c>
      <c r="J6" s="32" t="s">
        <v>11</v>
      </c>
      <c r="K6" s="32" t="s">
        <v>12</v>
      </c>
      <c r="L6" s="32" t="s">
        <v>10</v>
      </c>
      <c r="M6" s="32" t="s">
        <v>11</v>
      </c>
      <c r="N6" s="32" t="s">
        <v>12</v>
      </c>
    </row>
    <row r="7" spans="1:14" ht="12.75">
      <c r="A7" s="33" t="s">
        <v>112</v>
      </c>
      <c r="B7" s="34" t="s">
        <v>16</v>
      </c>
      <c r="C7" s="34" t="s">
        <v>19</v>
      </c>
      <c r="D7" s="26">
        <f>'раздел 3'!F66+'раздел 3'!F97+'раздел 3'!F102+'раздел 3'!F136</f>
        <v>20341.2</v>
      </c>
      <c r="E7" s="26">
        <f>'раздел 3'!G66+'раздел 3'!G97+'раздел 3'!G102+'раздел 3'!G136</f>
        <v>36921.8</v>
      </c>
      <c r="F7" s="26">
        <f>'раздел 3'!H66+'раздел 3'!H97+'раздел 3'!H102+'раздел 3'!H136</f>
        <v>35745.7</v>
      </c>
      <c r="G7" s="26">
        <f>'раздел 3'!I66+'раздел 3'!I97+'раздел 3'!I102+'раздел 3'!I136</f>
        <v>29376.9</v>
      </c>
      <c r="H7" s="26">
        <f>'раздел 3'!J66+'раздел 3'!J97+'раздел 3'!J102+'раздел 3'!J136</f>
        <v>6368.8</v>
      </c>
      <c r="I7" s="26">
        <f>'раздел 3'!K66+'раздел 3'!K97+'раздел 3'!K102+'раздел 3'!K136</f>
        <v>40308.4</v>
      </c>
      <c r="J7" s="26">
        <f>'раздел 3'!L66+'раздел 3'!L97+'раздел 3'!L102+'раздел 3'!L136</f>
        <v>31796.600000000002</v>
      </c>
      <c r="K7" s="26">
        <f>'раздел 3'!M66+'раздел 3'!M97+'раздел 3'!M102+'раздел 3'!M136</f>
        <v>8511.800000000001</v>
      </c>
      <c r="L7" s="26">
        <f>'раздел 3'!N66+'раздел 3'!N97+'раздел 3'!N102+'раздел 3'!N136</f>
        <v>43925</v>
      </c>
      <c r="M7" s="26">
        <f>'раздел 3'!O66+'раздел 3'!O97+'раздел 3'!O102+'раздел 3'!O136</f>
        <v>33306.299999999996</v>
      </c>
      <c r="N7" s="26">
        <f>'раздел 3'!P66+'раздел 3'!P97+'раздел 3'!P102+'раздел 3'!P136</f>
        <v>10618.699999999999</v>
      </c>
    </row>
    <row r="8" spans="1:14" ht="45">
      <c r="A8" s="33" t="s">
        <v>113</v>
      </c>
      <c r="B8" s="34" t="s">
        <v>16</v>
      </c>
      <c r="C8" s="34" t="s">
        <v>27</v>
      </c>
      <c r="D8" s="26"/>
      <c r="E8" s="26">
        <f>'раздел 3'!G103</f>
        <v>1314.4</v>
      </c>
      <c r="F8" s="26">
        <f>'раздел 3'!H103</f>
        <v>1616.1</v>
      </c>
      <c r="G8" s="26">
        <f>'раздел 3'!I103</f>
        <v>1269.1</v>
      </c>
      <c r="H8" s="26">
        <f>'раздел 3'!J103</f>
        <v>347</v>
      </c>
      <c r="I8" s="26">
        <f>'раздел 3'!K103</f>
        <v>1769.4</v>
      </c>
      <c r="J8" s="26">
        <f>'раздел 3'!L103</f>
        <v>1314.4</v>
      </c>
      <c r="K8" s="26">
        <f>'раздел 3'!M103</f>
        <v>455</v>
      </c>
      <c r="L8" s="26">
        <f>'раздел 3'!N103</f>
        <v>1903.9</v>
      </c>
      <c r="M8" s="26">
        <f>'раздел 3'!O103</f>
        <v>1314.4</v>
      </c>
      <c r="N8" s="26">
        <f>'раздел 3'!P103</f>
        <v>589.5</v>
      </c>
    </row>
    <row r="9" spans="1:14" ht="67.5">
      <c r="A9" s="33" t="s">
        <v>114</v>
      </c>
      <c r="B9" s="34" t="s">
        <v>16</v>
      </c>
      <c r="C9" s="34" t="s">
        <v>29</v>
      </c>
      <c r="D9" s="26"/>
      <c r="E9" s="26">
        <f>'раздел 3'!G98</f>
        <v>15</v>
      </c>
      <c r="F9" s="26">
        <f>'раздел 3'!H98</f>
        <v>80</v>
      </c>
      <c r="G9" s="26">
        <f>'раздел 3'!I98</f>
        <v>80</v>
      </c>
      <c r="H9" s="26">
        <f>'раздел 3'!J98</f>
        <v>0</v>
      </c>
      <c r="I9" s="26">
        <f>'раздел 3'!K98</f>
        <v>86.5</v>
      </c>
      <c r="J9" s="26">
        <f>'раздел 3'!L98</f>
        <v>86.5</v>
      </c>
      <c r="K9" s="26">
        <f>'раздел 3'!M98</f>
        <v>0</v>
      </c>
      <c r="L9" s="26">
        <f>'раздел 3'!N98</f>
        <v>93.1</v>
      </c>
      <c r="M9" s="26">
        <f>'раздел 3'!O98</f>
        <v>93.1</v>
      </c>
      <c r="N9" s="26">
        <f>'раздел 3'!P98</f>
        <v>0</v>
      </c>
    </row>
    <row r="10" spans="1:14" ht="78.75">
      <c r="A10" s="33" t="s">
        <v>115</v>
      </c>
      <c r="B10" s="34" t="s">
        <v>16</v>
      </c>
      <c r="C10" s="34" t="s">
        <v>22</v>
      </c>
      <c r="D10" s="26"/>
      <c r="E10" s="26">
        <f>'раздел 3'!G104</f>
        <v>17312.7</v>
      </c>
      <c r="F10" s="26">
        <f>'раздел 3'!H104</f>
        <v>19849.100000000002</v>
      </c>
      <c r="G10" s="26">
        <f>'раздел 3'!I104</f>
        <v>16789.4</v>
      </c>
      <c r="H10" s="26">
        <f>'раздел 3'!J104</f>
        <v>3059.7</v>
      </c>
      <c r="I10" s="26">
        <f>'раздел 3'!K104</f>
        <v>21823.3</v>
      </c>
      <c r="J10" s="26">
        <f>'раздел 3'!L104</f>
        <v>17532.1</v>
      </c>
      <c r="K10" s="26">
        <f>'раздел 3'!M104</f>
        <v>4291.2</v>
      </c>
      <c r="L10" s="26">
        <f>'раздел 3'!N104</f>
        <v>23481.9</v>
      </c>
      <c r="M10" s="26">
        <f>'раздел 3'!O104</f>
        <v>17820</v>
      </c>
      <c r="N10" s="26">
        <f>'раздел 3'!P104</f>
        <v>5661.9</v>
      </c>
    </row>
    <row r="11" spans="1:14" ht="12.75" hidden="1">
      <c r="A11" s="27"/>
      <c r="B11" s="34"/>
      <c r="C11" s="3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56.25">
      <c r="A12" s="33" t="s">
        <v>161</v>
      </c>
      <c r="B12" s="34" t="s">
        <v>16</v>
      </c>
      <c r="C12" s="34" t="s">
        <v>17</v>
      </c>
      <c r="D12" s="26"/>
      <c r="E12" s="26">
        <f>'раздел 3'!G67</f>
        <v>6648.2</v>
      </c>
      <c r="F12" s="26">
        <f>'раздел 3'!H67</f>
        <v>7492.5</v>
      </c>
      <c r="G12" s="26">
        <f>'раздел 3'!I67</f>
        <v>6191.2</v>
      </c>
      <c r="H12" s="26">
        <f>'раздел 3'!J67</f>
        <v>1301.3</v>
      </c>
      <c r="I12" s="26">
        <f>'раздел 3'!K67</f>
        <v>8937.2</v>
      </c>
      <c r="J12" s="26">
        <f>'раздел 3'!L67</f>
        <v>6880.3</v>
      </c>
      <c r="K12" s="26">
        <f>'раздел 3'!M67</f>
        <v>2056.9</v>
      </c>
      <c r="L12" s="26">
        <f>'раздел 3'!N67</f>
        <v>9616.7</v>
      </c>
      <c r="M12" s="26">
        <f>'раздел 3'!O67</f>
        <v>6968.7</v>
      </c>
      <c r="N12" s="26">
        <f>'раздел 3'!P67</f>
        <v>2648</v>
      </c>
    </row>
    <row r="13" spans="1:14" ht="12.75" customHeight="1" hidden="1">
      <c r="A13" s="27"/>
      <c r="B13" s="34"/>
      <c r="C13" s="3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2.75" customHeight="1" hidden="1">
      <c r="A14" s="33"/>
      <c r="B14" s="34"/>
      <c r="C14" s="3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2.75">
      <c r="A15" s="33" t="s">
        <v>162</v>
      </c>
      <c r="B15" s="34" t="s">
        <v>16</v>
      </c>
      <c r="C15" s="34" t="s">
        <v>23</v>
      </c>
      <c r="D15" s="26"/>
      <c r="E15" s="26">
        <f>'раздел 3'!G69</f>
        <v>1750</v>
      </c>
      <c r="F15" s="26">
        <f>'раздел 3'!H69</f>
        <v>1500</v>
      </c>
      <c r="G15" s="26">
        <f>'раздел 3'!I69</f>
        <v>1500</v>
      </c>
      <c r="H15" s="26">
        <f>'раздел 3'!J69</f>
        <v>0</v>
      </c>
      <c r="I15" s="26">
        <f>'раздел 3'!K69</f>
        <v>168.3</v>
      </c>
      <c r="J15" s="26">
        <f>'раздел 3'!L69</f>
        <v>168.3</v>
      </c>
      <c r="K15" s="26">
        <f>'раздел 3'!M69</f>
        <v>0</v>
      </c>
      <c r="L15" s="26">
        <f>'раздел 3'!N69</f>
        <v>181.1</v>
      </c>
      <c r="M15" s="26">
        <f>'раздел 3'!O69</f>
        <v>181.1</v>
      </c>
      <c r="N15" s="26">
        <f>'раздел 3'!P69</f>
        <v>0</v>
      </c>
    </row>
    <row r="16" spans="1:14" ht="22.5">
      <c r="A16" s="33" t="s">
        <v>163</v>
      </c>
      <c r="B16" s="34" t="s">
        <v>16</v>
      </c>
      <c r="C16" s="34" t="s">
        <v>49</v>
      </c>
      <c r="D16" s="26"/>
      <c r="E16" s="26">
        <f>'раздел 3'!G71+'раздел 3'!G105+'раздел 3'!G137</f>
        <v>9881.5</v>
      </c>
      <c r="F16" s="26">
        <f>'раздел 3'!H71+'раздел 3'!H105+'раздел 3'!H137</f>
        <v>5208</v>
      </c>
      <c r="G16" s="26">
        <f>'раздел 3'!I71+'раздел 3'!I105+'раздел 3'!I137</f>
        <v>3547.2</v>
      </c>
      <c r="H16" s="26">
        <f>'раздел 3'!J71+'раздел 3'!J105+'раздел 3'!J137</f>
        <v>1660.8</v>
      </c>
      <c r="I16" s="26">
        <f>'раздел 3'!K71+'раздел 3'!K105+'раздел 3'!K137</f>
        <v>7523.7</v>
      </c>
      <c r="J16" s="26">
        <f>'раздел 3'!L71+'раздел 3'!L105+'раздел 3'!L137</f>
        <v>5815</v>
      </c>
      <c r="K16" s="26">
        <f>'раздел 3'!M71+'раздел 3'!M105+'раздел 3'!M137</f>
        <v>1708.7</v>
      </c>
      <c r="L16" s="26">
        <f>'раздел 3'!N71+'раздел 3'!N105+'раздел 3'!N137</f>
        <v>8648.3</v>
      </c>
      <c r="M16" s="26">
        <f>'раздел 3'!O71+'раздел 3'!O105+'раздел 3'!O137</f>
        <v>6929</v>
      </c>
      <c r="N16" s="26">
        <f>'раздел 3'!P71+'раздел 3'!P105+'раздел 3'!P137</f>
        <v>1719.3</v>
      </c>
    </row>
    <row r="17" spans="1:14" ht="12.75" customHeight="1" hidden="1">
      <c r="A17" s="33"/>
      <c r="B17" s="34"/>
      <c r="C17" s="3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45">
      <c r="A18" s="33" t="s">
        <v>116</v>
      </c>
      <c r="B18" s="34" t="s">
        <v>29</v>
      </c>
      <c r="C18" s="34" t="s">
        <v>19</v>
      </c>
      <c r="D18" s="26">
        <f>'раздел 3'!F72+'раздел 3'!F107+'раздел 3'!F157</f>
        <v>116.8</v>
      </c>
      <c r="E18" s="26">
        <f>'раздел 3'!G72+'раздел 3'!G107+'раздел 3'!G157</f>
        <v>200</v>
      </c>
      <c r="F18" s="26">
        <f>'раздел 3'!H72+'раздел 3'!H107+'раздел 3'!H157</f>
        <v>260</v>
      </c>
      <c r="G18" s="26">
        <f>'раздел 3'!I72+'раздел 3'!I107+'раздел 3'!I157</f>
        <v>260</v>
      </c>
      <c r="H18" s="26">
        <f>'раздел 3'!J72+'раздел 3'!J107+'раздел 3'!J157</f>
        <v>0</v>
      </c>
      <c r="I18" s="26">
        <f>'раздел 3'!K72+'раздел 3'!K107+'раздел 3'!K157</f>
        <v>237.8</v>
      </c>
      <c r="J18" s="26">
        <f>'раздел 3'!L72+'раздел 3'!L107+'раздел 3'!L157</f>
        <v>237.8</v>
      </c>
      <c r="K18" s="26">
        <f>'раздел 3'!M72+'раздел 3'!M107+'раздел 3'!M157</f>
        <v>0</v>
      </c>
      <c r="L18" s="26">
        <f>'раздел 3'!N72+'раздел 3'!N107+'раздел 3'!N157</f>
        <v>255.8</v>
      </c>
      <c r="M18" s="26">
        <f>'раздел 3'!O72+'раздел 3'!O107+'раздел 3'!O157</f>
        <v>255.8</v>
      </c>
      <c r="N18" s="26">
        <f>'раздел 3'!P72+'раздел 3'!P107+'раздел 3'!P157</f>
        <v>0</v>
      </c>
    </row>
    <row r="19" spans="1:14" ht="12.75">
      <c r="A19" s="33" t="s">
        <v>117</v>
      </c>
      <c r="B19" s="34" t="s">
        <v>29</v>
      </c>
      <c r="C19" s="34" t="s">
        <v>27</v>
      </c>
      <c r="D19" s="26"/>
      <c r="E19" s="26">
        <f>'раздел 3'!G158</f>
        <v>100</v>
      </c>
      <c r="F19" s="26">
        <f>'раздел 3'!H158</f>
        <v>110</v>
      </c>
      <c r="G19" s="26">
        <f>'раздел 3'!I158</f>
        <v>110</v>
      </c>
      <c r="H19" s="26">
        <f>'раздел 3'!J158</f>
        <v>0</v>
      </c>
      <c r="I19" s="26">
        <f>'раздел 3'!K158</f>
        <v>118.9</v>
      </c>
      <c r="J19" s="26">
        <f>'раздел 3'!L158</f>
        <v>118.9</v>
      </c>
      <c r="K19" s="26">
        <f>'раздел 3'!M158</f>
        <v>0</v>
      </c>
      <c r="L19" s="26">
        <f>'раздел 3'!N158</f>
        <v>127.9</v>
      </c>
      <c r="M19" s="26">
        <f>'раздел 3'!O158</f>
        <v>127.9</v>
      </c>
      <c r="N19" s="26">
        <f>'раздел 3'!P158</f>
        <v>0</v>
      </c>
    </row>
    <row r="20" spans="1:14" ht="56.25">
      <c r="A20" s="33" t="s">
        <v>118</v>
      </c>
      <c r="B20" s="34" t="s">
        <v>29</v>
      </c>
      <c r="C20" s="34" t="s">
        <v>25</v>
      </c>
      <c r="D20" s="26"/>
      <c r="E20" s="26">
        <f>'раздел 3'!G73</f>
        <v>100</v>
      </c>
      <c r="F20" s="26">
        <f>'раздел 3'!H73</f>
        <v>150</v>
      </c>
      <c r="G20" s="26">
        <f>'раздел 3'!I73</f>
        <v>150</v>
      </c>
      <c r="H20" s="26">
        <f>'раздел 3'!J73</f>
        <v>0</v>
      </c>
      <c r="I20" s="26">
        <f>'раздел 3'!K73</f>
        <v>118.9</v>
      </c>
      <c r="J20" s="26">
        <f>'раздел 3'!L73</f>
        <v>118.9</v>
      </c>
      <c r="K20" s="26">
        <f>'раздел 3'!M73</f>
        <v>0</v>
      </c>
      <c r="L20" s="26">
        <f>'раздел 3'!N73</f>
        <v>127.9</v>
      </c>
      <c r="M20" s="26">
        <f>'раздел 3'!O73</f>
        <v>127.9</v>
      </c>
      <c r="N20" s="26">
        <f>'раздел 3'!P73</f>
        <v>0</v>
      </c>
    </row>
    <row r="21" spans="1:14" ht="12.75" hidden="1">
      <c r="A21" s="33"/>
      <c r="B21" s="34"/>
      <c r="C21" s="3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33"/>
      <c r="B22" s="34"/>
      <c r="C22" s="3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33" t="s">
        <v>119</v>
      </c>
      <c r="B23" s="34" t="s">
        <v>22</v>
      </c>
      <c r="C23" s="34" t="s">
        <v>19</v>
      </c>
      <c r="D23" s="26">
        <f>'раздел 3'!F9+'раздел 3'!F22+'раздел 3'!F48+'раздел 3'!F74+'раздел 3'!F92+'раздел 3'!F109+'раздел 3'!F139</f>
        <v>11299.699999999999</v>
      </c>
      <c r="E23" s="26">
        <f>'раздел 3'!G9+'раздел 3'!G22+'раздел 3'!G48+'раздел 3'!G74+'раздел 3'!G92+'раздел 3'!G109+'раздел 3'!G139</f>
        <v>24239.6</v>
      </c>
      <c r="F23" s="26">
        <f>'раздел 3'!H9+'раздел 3'!H22+'раздел 3'!H48+'раздел 3'!H74+'раздел 3'!H92+'раздел 3'!H109+'раздел 3'!H139</f>
        <v>6808</v>
      </c>
      <c r="G23" s="26">
        <f>'раздел 3'!I9+'раздел 3'!I22+'раздел 3'!I48+'раздел 3'!I74+'раздел 3'!I92+'раздел 3'!I109+'раздел 3'!I139</f>
        <v>6224.3</v>
      </c>
      <c r="H23" s="26">
        <f>'раздел 3'!J9+'раздел 3'!J22+'раздел 3'!J48+'раздел 3'!J74+'раздел 3'!J92+'раздел 3'!J109+'раздел 3'!J139</f>
        <v>583.7</v>
      </c>
      <c r="I23" s="26">
        <f>'раздел 3'!K9+'раздел 3'!K22+'раздел 3'!K48+'раздел 3'!K74+'раздел 3'!K92+'раздел 3'!K109+'раздел 3'!K139</f>
        <v>18610.5</v>
      </c>
      <c r="J23" s="26">
        <f>'раздел 3'!L9+'раздел 3'!L22+'раздел 3'!L48+'раздел 3'!L74+'раздел 3'!L92+'раздел 3'!L109+'раздел 3'!L139</f>
        <v>17594.5</v>
      </c>
      <c r="K23" s="26">
        <f>'раздел 3'!M9+'раздел 3'!M22+'раздел 3'!M48+'раздел 3'!M74+'раздел 3'!M92+'раздел 3'!M109+'раздел 3'!M139</f>
        <v>1016</v>
      </c>
      <c r="L23" s="26">
        <f>'раздел 3'!N9+'раздел 3'!N22+'раздел 3'!N48+'раздел 3'!N74+'раздел 3'!N92+'раздел 3'!N109+'раздел 3'!N139</f>
        <v>17656.2</v>
      </c>
      <c r="M23" s="26">
        <f>'раздел 3'!O9+'раздел 3'!O22+'раздел 3'!O48+'раздел 3'!O74+'раздел 3'!O92+'раздел 3'!O109+'раздел 3'!O139</f>
        <v>16310.9</v>
      </c>
      <c r="N23" s="26">
        <f>'раздел 3'!P9+'раздел 3'!P22+'раздел 3'!P48+'раздел 3'!P74+'раздел 3'!P92+'раздел 3'!P109+'раздел 3'!P139</f>
        <v>1345.3</v>
      </c>
    </row>
    <row r="24" spans="1:14" ht="12.75" hidden="1">
      <c r="A24" s="33"/>
      <c r="B24" s="34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22.5">
      <c r="A25" s="33" t="s">
        <v>164</v>
      </c>
      <c r="B25" s="34" t="s">
        <v>22</v>
      </c>
      <c r="C25" s="34" t="s">
        <v>27</v>
      </c>
      <c r="D25" s="26"/>
      <c r="E25" s="26">
        <f>'раздел 3'!G110</f>
        <v>66.8</v>
      </c>
      <c r="F25" s="26">
        <f>'раздел 3'!H110</f>
        <v>0</v>
      </c>
      <c r="G25" s="26">
        <f>'раздел 3'!I110</f>
        <v>0</v>
      </c>
      <c r="H25" s="26">
        <f>'раздел 3'!J110</f>
        <v>0</v>
      </c>
      <c r="I25" s="26">
        <f>'раздел 3'!K110</f>
        <v>0</v>
      </c>
      <c r="J25" s="26">
        <f>'раздел 3'!L110</f>
        <v>0</v>
      </c>
      <c r="K25" s="26">
        <f>'раздел 3'!M110</f>
        <v>0</v>
      </c>
      <c r="L25" s="26">
        <f>'раздел 3'!N110</f>
        <v>0</v>
      </c>
      <c r="M25" s="26">
        <f>'раздел 3'!O110</f>
        <v>0</v>
      </c>
      <c r="N25" s="26">
        <f>'раздел 3'!P110</f>
        <v>0</v>
      </c>
    </row>
    <row r="26" spans="1:14" ht="22.5">
      <c r="A26" s="33" t="s">
        <v>165</v>
      </c>
      <c r="B26" s="34" t="s">
        <v>22</v>
      </c>
      <c r="C26" s="34" t="s">
        <v>50</v>
      </c>
      <c r="D26" s="26"/>
      <c r="E26" s="26">
        <f>'раздел 3'!G93</f>
        <v>17788.1</v>
      </c>
      <c r="F26" s="26">
        <f>'раздел 3'!H93</f>
        <v>4793</v>
      </c>
      <c r="G26" s="26">
        <f>'раздел 3'!I93</f>
        <v>4209.3</v>
      </c>
      <c r="H26" s="26">
        <f>'раздел 3'!J93</f>
        <v>583.7</v>
      </c>
      <c r="I26" s="26">
        <f>'раздел 3'!K93</f>
        <v>5303.8</v>
      </c>
      <c r="J26" s="26">
        <f>'раздел 3'!L93</f>
        <v>4287.8</v>
      </c>
      <c r="K26" s="26">
        <f>'раздел 3'!M93</f>
        <v>1016</v>
      </c>
      <c r="L26" s="26">
        <f>'раздел 3'!N93</f>
        <v>5707.900000000001</v>
      </c>
      <c r="M26" s="26">
        <f>'раздел 3'!O93</f>
        <v>4362.6</v>
      </c>
      <c r="N26" s="26">
        <f>'раздел 3'!P93</f>
        <v>1345.3</v>
      </c>
    </row>
    <row r="27" spans="1:14" ht="12.75" hidden="1">
      <c r="A27" s="33"/>
      <c r="B27" s="34"/>
      <c r="C27" s="3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 hidden="1">
      <c r="A28" s="33"/>
      <c r="B28" s="34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 hidden="1">
      <c r="A29" s="33"/>
      <c r="B29" s="34"/>
      <c r="C29" s="3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 hidden="1">
      <c r="A30" s="33"/>
      <c r="B30" s="34"/>
      <c r="C30" s="3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2.75">
      <c r="A31" s="33" t="s">
        <v>166</v>
      </c>
      <c r="B31" s="34" t="s">
        <v>22</v>
      </c>
      <c r="C31" s="34" t="s">
        <v>30</v>
      </c>
      <c r="D31" s="26"/>
      <c r="E31" s="26">
        <f>'раздел 3'!G111</f>
        <v>320</v>
      </c>
      <c r="F31" s="26">
        <f>'раздел 3'!H111</f>
        <v>515</v>
      </c>
      <c r="G31" s="26">
        <f>'раздел 3'!I111</f>
        <v>515</v>
      </c>
      <c r="H31" s="26">
        <f>'раздел 3'!J111</f>
        <v>0</v>
      </c>
      <c r="I31" s="26">
        <f>'раздел 3'!K111</f>
        <v>633.4</v>
      </c>
      <c r="J31" s="26">
        <f>'раздел 3'!L111</f>
        <v>633.4</v>
      </c>
      <c r="K31" s="26">
        <f>'раздел 3'!M111</f>
        <v>0</v>
      </c>
      <c r="L31" s="26">
        <f>'раздел 3'!N111</f>
        <v>685.9</v>
      </c>
      <c r="M31" s="26">
        <f>'раздел 3'!O111</f>
        <v>685.9</v>
      </c>
      <c r="N31" s="26">
        <f>'раздел 3'!P111</f>
        <v>0</v>
      </c>
    </row>
    <row r="32" spans="1:14" ht="22.5">
      <c r="A32" s="33" t="s">
        <v>167</v>
      </c>
      <c r="B32" s="34" t="s">
        <v>22</v>
      </c>
      <c r="C32" s="34" t="s">
        <v>23</v>
      </c>
      <c r="D32" s="26"/>
      <c r="E32" s="26">
        <f>'раздел 3'!G10+'раздел 3'!G23+'раздел 3'!G50+'раздел 3'!G76+'раздел 3'!G114+'раздел 3'!G141</f>
        <v>6064.7</v>
      </c>
      <c r="F32" s="26">
        <f>'раздел 3'!H10+'раздел 3'!H23+'раздел 3'!H50+'раздел 3'!H76+'раздел 3'!H114+'раздел 3'!H141</f>
        <v>1500</v>
      </c>
      <c r="G32" s="26">
        <f>'раздел 3'!I10+'раздел 3'!I23+'раздел 3'!I50+'раздел 3'!I76+'раздел 3'!I114+'раздел 3'!I141</f>
        <v>1500</v>
      </c>
      <c r="H32" s="26">
        <f>'раздел 3'!J10+'раздел 3'!J23+'раздел 3'!J50+'раздел 3'!J76+'раздел 3'!J114+'раздел 3'!J141</f>
        <v>0</v>
      </c>
      <c r="I32" s="26">
        <f>'раздел 3'!K10+'раздел 3'!K23+'раздел 3'!K50+'раздел 3'!K76+'раздел 3'!K114+'раздел 3'!K141</f>
        <v>12673.3</v>
      </c>
      <c r="J32" s="26">
        <f>'раздел 3'!L10+'раздел 3'!L23+'раздел 3'!L50+'раздел 3'!L76+'раздел 3'!L114+'раздел 3'!L141</f>
        <v>12673.3</v>
      </c>
      <c r="K32" s="26">
        <f>'раздел 3'!M10+'раздел 3'!M23+'раздел 3'!M50+'раздел 3'!M76+'раздел 3'!M114+'раздел 3'!M141</f>
        <v>0</v>
      </c>
      <c r="L32" s="26">
        <f>'раздел 3'!N10+'раздел 3'!N23+'раздел 3'!N50+'раздел 3'!N76+'раздел 3'!N114+'раздел 3'!N141</f>
        <v>11262.4</v>
      </c>
      <c r="M32" s="26">
        <f>'раздел 3'!O10+'раздел 3'!O23+'раздел 3'!O50+'раздел 3'!O76+'раздел 3'!O114+'раздел 3'!O141</f>
        <v>11262.4</v>
      </c>
      <c r="N32" s="26">
        <f>'раздел 3'!P10+'раздел 3'!P23+'раздел 3'!P50+'раздел 3'!P76+'раздел 3'!P114+'раздел 3'!P141</f>
        <v>0</v>
      </c>
    </row>
    <row r="33" spans="1:14" ht="12.75">
      <c r="A33" s="33"/>
      <c r="B33" s="34"/>
      <c r="C33" s="3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22.5">
      <c r="A34" s="33" t="s">
        <v>120</v>
      </c>
      <c r="B34" s="34" t="s">
        <v>50</v>
      </c>
      <c r="C34" s="34" t="s">
        <v>19</v>
      </c>
      <c r="D34" s="26">
        <f>'раздел 3'!F77+'раздел 3'!F115+'раздел 3'!F145</f>
        <v>3101.4</v>
      </c>
      <c r="E34" s="26">
        <f>'раздел 3'!G77+'раздел 3'!G115+'раздел 3'!G145</f>
        <v>11066.900000000001</v>
      </c>
      <c r="F34" s="26">
        <f>'раздел 3'!H77+'раздел 3'!H115+'раздел 3'!H145</f>
        <v>5704.6</v>
      </c>
      <c r="G34" s="26">
        <f>'раздел 3'!I77+'раздел 3'!I115+'раздел 3'!I145</f>
        <v>5605.5</v>
      </c>
      <c r="H34" s="26">
        <f>'раздел 3'!J77+'раздел 3'!J115+'раздел 3'!J145</f>
        <v>99.1</v>
      </c>
      <c r="I34" s="26">
        <f>'раздел 3'!K77+'раздел 3'!K115+'раздел 3'!K145</f>
        <v>5394.9</v>
      </c>
      <c r="J34" s="26">
        <f>'раздел 3'!L77+'раздел 3'!L115+'раздел 3'!L145</f>
        <v>5291.2</v>
      </c>
      <c r="K34" s="26">
        <f>'раздел 3'!M77+'раздел 3'!M115+'раздел 3'!M145</f>
        <v>103.7</v>
      </c>
      <c r="L34" s="26">
        <f>'раздел 3'!N77+'раздел 3'!N115+'раздел 3'!N145</f>
        <v>4905.400000000001</v>
      </c>
      <c r="M34" s="26">
        <f>'раздел 3'!O77+'раздел 3'!O115+'раздел 3'!O145</f>
        <v>4851.2</v>
      </c>
      <c r="N34" s="26">
        <f>'раздел 3'!P77+'раздел 3'!P115+'раздел 3'!P145</f>
        <v>54.2</v>
      </c>
    </row>
    <row r="35" spans="1:14" ht="12.75">
      <c r="A35" s="33" t="s">
        <v>121</v>
      </c>
      <c r="B35" s="34" t="s">
        <v>50</v>
      </c>
      <c r="C35" s="34" t="s">
        <v>16</v>
      </c>
      <c r="D35" s="26"/>
      <c r="E35" s="26">
        <f>'раздел 3'!G78+'раздел 3'!G116</f>
        <v>1538</v>
      </c>
      <c r="F35" s="26">
        <f>'раздел 3'!H78+'раздел 3'!H116</f>
        <v>1597</v>
      </c>
      <c r="G35" s="26">
        <f>'раздел 3'!I78+'раздел 3'!I116</f>
        <v>1597</v>
      </c>
      <c r="H35" s="26">
        <f>'раздел 3'!J78+'раздел 3'!J116</f>
        <v>0</v>
      </c>
      <c r="I35" s="26">
        <f>'раздел 3'!K78+'раздел 3'!K116</f>
        <v>1252.2</v>
      </c>
      <c r="J35" s="26">
        <f>'раздел 3'!L78+'раздел 3'!L116</f>
        <v>1252.2</v>
      </c>
      <c r="K35" s="26">
        <f>'раздел 3'!M78+'раздел 3'!M116</f>
        <v>0</v>
      </c>
      <c r="L35" s="26">
        <f>'раздел 3'!N78+'раздел 3'!N116</f>
        <v>447.8</v>
      </c>
      <c r="M35" s="26">
        <f>'раздел 3'!O78+'раздел 3'!O116</f>
        <v>447.8</v>
      </c>
      <c r="N35" s="26">
        <f>'раздел 3'!P78+'раздел 3'!P116</f>
        <v>0</v>
      </c>
    </row>
    <row r="36" spans="1:14" ht="12.75">
      <c r="A36" s="33" t="s">
        <v>122</v>
      </c>
      <c r="B36" s="34" t="s">
        <v>50</v>
      </c>
      <c r="C36" s="34" t="s">
        <v>27</v>
      </c>
      <c r="D36" s="26"/>
      <c r="E36" s="26">
        <f>'раздел 3'!G117+'раздел 3'!G147</f>
        <v>9528.900000000001</v>
      </c>
      <c r="F36" s="26">
        <f>'раздел 3'!H117+'раздел 3'!H147</f>
        <v>3447</v>
      </c>
      <c r="G36" s="26">
        <f>'раздел 3'!I117+'раздел 3'!I147</f>
        <v>3447</v>
      </c>
      <c r="H36" s="26">
        <f>'раздел 3'!J117+'раздел 3'!J147</f>
        <v>0</v>
      </c>
      <c r="I36" s="26">
        <f>'раздел 3'!K117+'раздел 3'!K147</f>
        <v>3429.7</v>
      </c>
      <c r="J36" s="26">
        <f>'раздел 3'!L117+'раздел 3'!L147</f>
        <v>3429.7</v>
      </c>
      <c r="K36" s="26">
        <f>'раздел 3'!M117+'раздел 3'!M147</f>
        <v>0</v>
      </c>
      <c r="L36" s="26">
        <f>'раздел 3'!N117+'раздел 3'!N147</f>
        <v>3690.4</v>
      </c>
      <c r="M36" s="26">
        <f>'раздел 3'!O117+'раздел 3'!O147</f>
        <v>3690.4</v>
      </c>
      <c r="N36" s="26">
        <f>'раздел 3'!P117+'раздел 3'!P147</f>
        <v>0</v>
      </c>
    </row>
    <row r="37" spans="1:14" ht="12.75" hidden="1">
      <c r="A37" s="33"/>
      <c r="B37" s="34"/>
      <c r="C37" s="3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2.75" hidden="1">
      <c r="A38" s="33"/>
      <c r="B38" s="34"/>
      <c r="C38" s="3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2.75">
      <c r="A39" s="28" t="s">
        <v>187</v>
      </c>
      <c r="B39" s="34" t="s">
        <v>50</v>
      </c>
      <c r="C39" s="34" t="s">
        <v>29</v>
      </c>
      <c r="D39" s="26"/>
      <c r="E39" s="26"/>
      <c r="F39" s="26">
        <f>'раздел 3'!H118</f>
        <v>1</v>
      </c>
      <c r="G39" s="26">
        <f>'раздел 3'!I118</f>
        <v>1</v>
      </c>
      <c r="H39" s="26">
        <f>'раздел 3'!J118</f>
        <v>0</v>
      </c>
      <c r="I39" s="26">
        <f>'раздел 3'!K118</f>
        <v>0</v>
      </c>
      <c r="J39" s="26">
        <f>'раздел 3'!L118</f>
        <v>0</v>
      </c>
      <c r="K39" s="26">
        <f>'раздел 3'!M118</f>
        <v>0</v>
      </c>
      <c r="L39" s="26">
        <f>'раздел 3'!N118</f>
        <v>0</v>
      </c>
      <c r="M39" s="26">
        <f>'раздел 3'!O118</f>
        <v>0</v>
      </c>
      <c r="N39" s="26">
        <f>'раздел 3'!P118</f>
        <v>0</v>
      </c>
    </row>
    <row r="40" spans="1:14" ht="22.5">
      <c r="A40" s="28" t="s">
        <v>188</v>
      </c>
      <c r="B40" s="34" t="s">
        <v>50</v>
      </c>
      <c r="C40" s="34" t="s">
        <v>50</v>
      </c>
      <c r="D40" s="26"/>
      <c r="E40" s="26"/>
      <c r="F40" s="26">
        <f>'раздел 3'!H119</f>
        <v>659.6</v>
      </c>
      <c r="G40" s="26">
        <f>'раздел 3'!I119</f>
        <v>560.5</v>
      </c>
      <c r="H40" s="26">
        <f>'раздел 3'!J119</f>
        <v>99.1</v>
      </c>
      <c r="I40" s="26">
        <f>'раздел 3'!K119</f>
        <v>713</v>
      </c>
      <c r="J40" s="26">
        <f>'раздел 3'!L119</f>
        <v>609.3</v>
      </c>
      <c r="K40" s="26">
        <f>'раздел 3'!M119</f>
        <v>103.7</v>
      </c>
      <c r="L40" s="26">
        <f>'раздел 3'!N119</f>
        <v>767.2</v>
      </c>
      <c r="M40" s="26">
        <f>'раздел 3'!O119</f>
        <v>713</v>
      </c>
      <c r="N40" s="26">
        <f>'раздел 3'!P119</f>
        <v>54.2</v>
      </c>
    </row>
    <row r="41" spans="1:14" ht="12.75">
      <c r="A41" s="33"/>
      <c r="B41" s="34"/>
      <c r="C41" s="3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2.75">
      <c r="A42" s="33" t="s">
        <v>123</v>
      </c>
      <c r="B42" s="34" t="s">
        <v>17</v>
      </c>
      <c r="C42" s="34" t="s">
        <v>19</v>
      </c>
      <c r="D42" s="26">
        <f>'раздел 3'!F79+'раздел 3'!F120</f>
        <v>64</v>
      </c>
      <c r="E42" s="26">
        <f>'раздел 3'!G79+'раздел 3'!G120</f>
        <v>280</v>
      </c>
      <c r="F42" s="26">
        <f>'раздел 3'!H79+'раздел 3'!H120</f>
        <v>33</v>
      </c>
      <c r="G42" s="26">
        <f>'раздел 3'!I79+'раздел 3'!I120</f>
        <v>33</v>
      </c>
      <c r="H42" s="26">
        <f>'раздел 3'!J79+'раздел 3'!J120</f>
        <v>0</v>
      </c>
      <c r="I42" s="26">
        <f>'раздел 3'!K79+'раздел 3'!K120</f>
        <v>35.7</v>
      </c>
      <c r="J42" s="26">
        <f>'раздел 3'!L79+'раздел 3'!L120</f>
        <v>35.7</v>
      </c>
      <c r="K42" s="26">
        <f>'раздел 3'!M79+'раздел 3'!M120</f>
        <v>0</v>
      </c>
      <c r="L42" s="26">
        <f>'раздел 3'!N79+'раздел 3'!N120</f>
        <v>38.4</v>
      </c>
      <c r="M42" s="26">
        <f>'раздел 3'!O79+'раздел 3'!O120</f>
        <v>38.4</v>
      </c>
      <c r="N42" s="26">
        <f>'раздел 3'!P79+'раздел 3'!P120</f>
        <v>0</v>
      </c>
    </row>
    <row r="43" spans="1:14" ht="33.75">
      <c r="A43" s="33" t="s">
        <v>124</v>
      </c>
      <c r="B43" s="34" t="s">
        <v>17</v>
      </c>
      <c r="C43" s="34" t="s">
        <v>29</v>
      </c>
      <c r="D43" s="26"/>
      <c r="E43" s="26">
        <f>'раздел 3'!G80+'раздел 3'!G122</f>
        <v>280</v>
      </c>
      <c r="F43" s="26">
        <f>'раздел 3'!H80+'раздел 3'!H122</f>
        <v>33</v>
      </c>
      <c r="G43" s="26">
        <f>'раздел 3'!I80+'раздел 3'!I122</f>
        <v>33</v>
      </c>
      <c r="H43" s="26">
        <f>'раздел 3'!J80+'раздел 3'!J122</f>
        <v>0</v>
      </c>
      <c r="I43" s="26">
        <f>'раздел 3'!K80+'раздел 3'!K122</f>
        <v>35.7</v>
      </c>
      <c r="J43" s="26">
        <f>'раздел 3'!L80+'раздел 3'!L122</f>
        <v>35.7</v>
      </c>
      <c r="K43" s="26">
        <f>'раздел 3'!M80+'раздел 3'!M122</f>
        <v>0</v>
      </c>
      <c r="L43" s="26">
        <f>'раздел 3'!N80+'раздел 3'!N122</f>
        <v>38.4</v>
      </c>
      <c r="M43" s="26">
        <f>'раздел 3'!O80+'раздел 3'!O122</f>
        <v>38.4</v>
      </c>
      <c r="N43" s="26">
        <f>'раздел 3'!P80+'раздел 3'!P122</f>
        <v>0</v>
      </c>
    </row>
    <row r="44" spans="1:14" ht="12.75" hidden="1">
      <c r="A44" s="33"/>
      <c r="B44" s="34"/>
      <c r="C44" s="3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>
      <c r="A45" s="33"/>
      <c r="B45" s="34"/>
      <c r="C45" s="3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2.75">
      <c r="A46" s="33" t="s">
        <v>125</v>
      </c>
      <c r="B46" s="34" t="s">
        <v>47</v>
      </c>
      <c r="C46" s="34" t="s">
        <v>19</v>
      </c>
      <c r="D46" s="26">
        <f>'раздел 3'!F24+'раздел 3'!F51</f>
        <v>71155</v>
      </c>
      <c r="E46" s="26">
        <f>'раздел 3'!G24+'раздел 3'!G51</f>
        <v>95582.29999999999</v>
      </c>
      <c r="F46" s="26">
        <f>'раздел 3'!H24+'раздел 3'!H51</f>
        <v>105558.7</v>
      </c>
      <c r="G46" s="26">
        <f>'раздел 3'!I24+'раздел 3'!I51</f>
        <v>91570.70000000001</v>
      </c>
      <c r="H46" s="26">
        <f>'раздел 3'!J24+'раздел 3'!J51</f>
        <v>13987.999999999998</v>
      </c>
      <c r="I46" s="26">
        <f>'раздел 3'!K24+'раздел 3'!K51</f>
        <v>120054</v>
      </c>
      <c r="J46" s="26">
        <f>'раздел 3'!L24+'раздел 3'!L51</f>
        <v>93137.09999999999</v>
      </c>
      <c r="K46" s="26">
        <f>'раздел 3'!M24+'раздел 3'!M51</f>
        <v>26916.899999999998</v>
      </c>
      <c r="L46" s="26">
        <f>'раздел 3'!N24+'раздел 3'!N51</f>
        <v>127090.9</v>
      </c>
      <c r="M46" s="26">
        <f>'раздел 3'!O24+'раздел 3'!O51</f>
        <v>94004.1</v>
      </c>
      <c r="N46" s="26">
        <f>'раздел 3'!P24+'раздел 3'!P51</f>
        <v>33086.8</v>
      </c>
    </row>
    <row r="47" spans="1:14" ht="12.75">
      <c r="A47" s="33" t="s">
        <v>126</v>
      </c>
      <c r="B47" s="34" t="s">
        <v>47</v>
      </c>
      <c r="C47" s="34" t="s">
        <v>16</v>
      </c>
      <c r="D47" s="26"/>
      <c r="E47" s="26">
        <f>'раздел 3'!G52</f>
        <v>14902.4</v>
      </c>
      <c r="F47" s="26">
        <f>'раздел 3'!H52</f>
        <v>21592.8</v>
      </c>
      <c r="G47" s="26">
        <f>'раздел 3'!I52</f>
        <v>17823.5</v>
      </c>
      <c r="H47" s="26">
        <f>'раздел 3'!J52</f>
        <v>3769.3</v>
      </c>
      <c r="I47" s="26">
        <f>'раздел 3'!K52</f>
        <v>22450</v>
      </c>
      <c r="J47" s="26">
        <f>'раздел 3'!L52</f>
        <v>16484.9</v>
      </c>
      <c r="K47" s="26">
        <f>'раздел 3'!M52</f>
        <v>5965.1</v>
      </c>
      <c r="L47" s="26">
        <f>'раздел 3'!N52</f>
        <v>24156.2</v>
      </c>
      <c r="M47" s="26">
        <f>'раздел 3'!O52</f>
        <v>17022.5</v>
      </c>
      <c r="N47" s="26">
        <f>'раздел 3'!P52</f>
        <v>7133.7</v>
      </c>
    </row>
    <row r="48" spans="1:14" ht="12.75">
      <c r="A48" s="33" t="s">
        <v>127</v>
      </c>
      <c r="B48" s="34" t="s">
        <v>47</v>
      </c>
      <c r="C48" s="34" t="s">
        <v>27</v>
      </c>
      <c r="D48" s="26"/>
      <c r="E48" s="26">
        <f>'раздел 3'!G25+'раздел 3'!G53</f>
        <v>73389.5</v>
      </c>
      <c r="F48" s="26">
        <f>'раздел 3'!H25+'раздел 3'!H53</f>
        <v>75800</v>
      </c>
      <c r="G48" s="26">
        <f>'раздел 3'!I25+'раздел 3'!I53</f>
        <v>66690.1</v>
      </c>
      <c r="H48" s="26">
        <f>'раздел 3'!J25+'раздел 3'!J53</f>
        <v>9109.9</v>
      </c>
      <c r="I48" s="26">
        <f>'раздел 3'!K25+'раздел 3'!K53</f>
        <v>87946.4</v>
      </c>
      <c r="J48" s="26">
        <f>'раздел 3'!L25+'раздел 3'!L53</f>
        <v>69162.2</v>
      </c>
      <c r="K48" s="26">
        <f>'раздел 3'!M25+'раздел 3'!M53</f>
        <v>18784.2</v>
      </c>
      <c r="L48" s="26">
        <f>'раздел 3'!N25+'раздел 3'!N53</f>
        <v>92548</v>
      </c>
      <c r="M48" s="26">
        <f>'раздел 3'!O25+'раздел 3'!O53</f>
        <v>69394.3</v>
      </c>
      <c r="N48" s="26">
        <f>'раздел 3'!P25+'раздел 3'!P53</f>
        <v>23153.7</v>
      </c>
    </row>
    <row r="49" spans="1:14" ht="12.75" hidden="1">
      <c r="A49" s="33"/>
      <c r="B49" s="34"/>
      <c r="C49" s="3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2.75" hidden="1">
      <c r="A50" s="33"/>
      <c r="B50" s="34"/>
      <c r="C50" s="3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2.75" hidden="1">
      <c r="A51" s="33"/>
      <c r="B51" s="34"/>
      <c r="C51" s="3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.75" hidden="1">
      <c r="A52" s="33"/>
      <c r="B52" s="34"/>
      <c r="C52" s="3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2.75" hidden="1">
      <c r="A53" s="33"/>
      <c r="B53" s="34"/>
      <c r="C53" s="3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22.5">
      <c r="A54" s="33" t="s">
        <v>168</v>
      </c>
      <c r="B54" s="34" t="s">
        <v>47</v>
      </c>
      <c r="C54" s="34" t="s">
        <v>25</v>
      </c>
      <c r="D54" s="26"/>
      <c r="E54" s="26">
        <f>'раздел 3'!G54</f>
        <v>7290.4</v>
      </c>
      <c r="F54" s="26">
        <f>'раздел 3'!H54</f>
        <v>8165.900000000001</v>
      </c>
      <c r="G54" s="26">
        <f>'раздел 3'!I54</f>
        <v>7057.1</v>
      </c>
      <c r="H54" s="26">
        <f>'раздел 3'!J54</f>
        <v>1108.8</v>
      </c>
      <c r="I54" s="26">
        <f>'раздел 3'!K54</f>
        <v>9657.6</v>
      </c>
      <c r="J54" s="26">
        <f>'раздел 3'!L54</f>
        <v>7490</v>
      </c>
      <c r="K54" s="26">
        <f>'раздел 3'!M54</f>
        <v>2167.6</v>
      </c>
      <c r="L54" s="26">
        <f>'раздел 3'!N54</f>
        <v>10386.7</v>
      </c>
      <c r="M54" s="26">
        <f>'раздел 3'!O54</f>
        <v>7587.3</v>
      </c>
      <c r="N54" s="26">
        <f>'раздел 3'!P54</f>
        <v>2799.4</v>
      </c>
    </row>
    <row r="55" spans="1:14" ht="12.75">
      <c r="A55" s="33"/>
      <c r="B55" s="34"/>
      <c r="C55" s="3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22.5">
      <c r="A56" s="33" t="s">
        <v>128</v>
      </c>
      <c r="B56" s="34" t="s">
        <v>34</v>
      </c>
      <c r="C56" s="34" t="s">
        <v>19</v>
      </c>
      <c r="D56" s="26">
        <f>'раздел 3'!F27+'раздел 3'!F38+'раздел 3'!F43+'раздел 3'!F123</f>
        <v>14038.2</v>
      </c>
      <c r="E56" s="26">
        <f>'раздел 3'!G27+'раздел 3'!G38+'раздел 3'!G43+'раздел 3'!G123</f>
        <v>29350.5</v>
      </c>
      <c r="F56" s="26">
        <f>'раздел 3'!H27+'раздел 3'!H38+'раздел 3'!H43+'раздел 3'!H123</f>
        <v>25049.8</v>
      </c>
      <c r="G56" s="26">
        <f>'раздел 3'!I27+'раздел 3'!I38+'раздел 3'!I43+'раздел 3'!I123</f>
        <v>19808.300000000003</v>
      </c>
      <c r="H56" s="26">
        <f>'раздел 3'!J27+'раздел 3'!J38+'раздел 3'!J43+'раздел 3'!J123</f>
        <v>5241.5</v>
      </c>
      <c r="I56" s="26">
        <f>'раздел 3'!K27+'раздел 3'!K38+'раздел 3'!K43+'раздел 3'!K123</f>
        <v>50975.8</v>
      </c>
      <c r="J56" s="26">
        <f>'раздел 3'!L27+'раздел 3'!L38+'раздел 3'!L43+'раздел 3'!L123</f>
        <v>43480.8</v>
      </c>
      <c r="K56" s="26">
        <f>'раздел 3'!M27+'раздел 3'!M38+'раздел 3'!M43+'раздел 3'!M123</f>
        <v>7495</v>
      </c>
      <c r="L56" s="26">
        <f>'раздел 3'!N27+'раздел 3'!N38+'раздел 3'!N43+'раздел 3'!N123</f>
        <v>78572.1</v>
      </c>
      <c r="M56" s="26">
        <f>'раздел 3'!O27+'раздел 3'!O38+'раздел 3'!O43+'раздел 3'!O123</f>
        <v>69869.3</v>
      </c>
      <c r="N56" s="26">
        <f>'раздел 3'!P27+'раздел 3'!P38+'раздел 3'!P43+'раздел 3'!P123</f>
        <v>8702.800000000001</v>
      </c>
    </row>
    <row r="57" spans="1:14" ht="12.75">
      <c r="A57" s="33" t="s">
        <v>129</v>
      </c>
      <c r="B57" s="34" t="s">
        <v>34</v>
      </c>
      <c r="C57" s="34" t="s">
        <v>16</v>
      </c>
      <c r="D57" s="26"/>
      <c r="E57" s="26">
        <f>'раздел 3'!G28</f>
        <v>25302.6</v>
      </c>
      <c r="F57" s="26">
        <f>'раздел 3'!H28</f>
        <v>19569</v>
      </c>
      <c r="G57" s="26">
        <f>'раздел 3'!I28</f>
        <v>14823.1</v>
      </c>
      <c r="H57" s="26">
        <f>'раздел 3'!J28</f>
        <v>4745.9</v>
      </c>
      <c r="I57" s="26">
        <f>'раздел 3'!K28</f>
        <v>23450.5</v>
      </c>
      <c r="J57" s="26">
        <f>'раздел 3'!L28</f>
        <v>16646.2</v>
      </c>
      <c r="K57" s="26">
        <f>'раздел 3'!M28</f>
        <v>6804.3</v>
      </c>
      <c r="L57" s="26">
        <f>'раздел 3'!N28</f>
        <v>25174.5</v>
      </c>
      <c r="M57" s="26">
        <f>'раздел 3'!O28</f>
        <v>17275.4</v>
      </c>
      <c r="N57" s="26">
        <f>'раздел 3'!P28</f>
        <v>7899.1</v>
      </c>
    </row>
    <row r="58" spans="1:14" ht="12.75">
      <c r="A58" s="33" t="s">
        <v>130</v>
      </c>
      <c r="B58" s="34" t="s">
        <v>34</v>
      </c>
      <c r="C58" s="34" t="s">
        <v>27</v>
      </c>
      <c r="D58" s="26"/>
      <c r="E58" s="26">
        <f>'раздел 3'!G29</f>
        <v>200.7</v>
      </c>
      <c r="F58" s="26">
        <f>'раздел 3'!H29</f>
        <v>302.5</v>
      </c>
      <c r="G58" s="26">
        <f>'раздел 3'!I29</f>
        <v>302.5</v>
      </c>
      <c r="H58" s="26">
        <f>'раздел 3'!J29</f>
        <v>0</v>
      </c>
      <c r="I58" s="26">
        <f>'раздел 3'!K29</f>
        <v>240.8</v>
      </c>
      <c r="J58" s="26">
        <f>'раздел 3'!L29</f>
        <v>240.8</v>
      </c>
      <c r="K58" s="26">
        <f>'раздел 3'!M29</f>
        <v>0</v>
      </c>
      <c r="L58" s="26">
        <f>'раздел 3'!N29</f>
        <v>259.9</v>
      </c>
      <c r="M58" s="26">
        <f>'раздел 3'!O29</f>
        <v>259.9</v>
      </c>
      <c r="N58" s="26">
        <f>'раздел 3'!P29</f>
        <v>0</v>
      </c>
    </row>
    <row r="59" spans="1:14" ht="12.75">
      <c r="A59" s="33" t="s">
        <v>131</v>
      </c>
      <c r="B59" s="34" t="s">
        <v>34</v>
      </c>
      <c r="C59" s="34" t="s">
        <v>29</v>
      </c>
      <c r="D59" s="26"/>
      <c r="E59" s="26">
        <f>'раздел 3'!G44+'раздел 3'!G125</f>
        <v>1030</v>
      </c>
      <c r="F59" s="26">
        <f>'раздел 3'!H44+'раздел 3'!H125</f>
        <v>1732.5</v>
      </c>
      <c r="G59" s="26">
        <f>'раздел 3'!I44+'раздел 3'!I125</f>
        <v>1732.5</v>
      </c>
      <c r="H59" s="26">
        <f>'раздел 3'!J44+'раздел 3'!J125</f>
        <v>0</v>
      </c>
      <c r="I59" s="26">
        <f>'раздел 3'!K44+'раздел 3'!K125</f>
        <v>1224.8</v>
      </c>
      <c r="J59" s="26">
        <f>'раздел 3'!L44+'раздел 3'!L125</f>
        <v>1224.8</v>
      </c>
      <c r="K59" s="26">
        <f>'раздел 3'!M44+'раздел 3'!M125</f>
        <v>0</v>
      </c>
      <c r="L59" s="26">
        <f>'раздел 3'!N44+'раздел 3'!N125</f>
        <v>1317.9</v>
      </c>
      <c r="M59" s="26">
        <f>'раздел 3'!O44+'раздел 3'!O125</f>
        <v>1317.9</v>
      </c>
      <c r="N59" s="26">
        <f>'раздел 3'!P44+'раздел 3'!P125</f>
        <v>0</v>
      </c>
    </row>
    <row r="60" spans="1:14" ht="22.5">
      <c r="A60" s="33" t="s">
        <v>132</v>
      </c>
      <c r="B60" s="34" t="s">
        <v>34</v>
      </c>
      <c r="C60" s="34" t="s">
        <v>22</v>
      </c>
      <c r="D60" s="26"/>
      <c r="E60" s="26">
        <f>'раздел 3'!G39+'раздел 3'!G126</f>
        <v>1711</v>
      </c>
      <c r="F60" s="26">
        <f>'раздел 3'!H39+'раздел 3'!H126</f>
        <v>1787.5</v>
      </c>
      <c r="G60" s="26">
        <f>'раздел 3'!I39+'раздел 3'!I126</f>
        <v>1787.5</v>
      </c>
      <c r="H60" s="26">
        <f>'раздел 3'!J39+'раздел 3'!J126</f>
        <v>0</v>
      </c>
      <c r="I60" s="26">
        <f>'раздел 3'!K39+'раздел 3'!K126</f>
        <v>2034.6</v>
      </c>
      <c r="J60" s="26">
        <f>'раздел 3'!L39+'раздел 3'!L126</f>
        <v>2034.6</v>
      </c>
      <c r="K60" s="26">
        <f>'раздел 3'!M39+'раздел 3'!M126</f>
        <v>0</v>
      </c>
      <c r="L60" s="26">
        <f>'раздел 3'!N39+'раздел 3'!N126</f>
        <v>2189.2</v>
      </c>
      <c r="M60" s="26">
        <f>'раздел 3'!O39+'раздел 3'!O126</f>
        <v>2189.2</v>
      </c>
      <c r="N60" s="26">
        <f>'раздел 3'!P39+'раздел 3'!P126</f>
        <v>0</v>
      </c>
    </row>
    <row r="61" spans="1:14" ht="22.5">
      <c r="A61" s="33" t="s">
        <v>133</v>
      </c>
      <c r="B61" s="34" t="s">
        <v>34</v>
      </c>
      <c r="C61" s="34" t="s">
        <v>17</v>
      </c>
      <c r="D61" s="26"/>
      <c r="E61" s="26">
        <f>'раздел 3'!G30</f>
        <v>1106.2</v>
      </c>
      <c r="F61" s="26">
        <f>'раздел 3'!H30</f>
        <v>1658.3000000000002</v>
      </c>
      <c r="G61" s="26">
        <f>'раздел 3'!I30</f>
        <v>1162.7</v>
      </c>
      <c r="H61" s="26">
        <f>'раздел 3'!J30</f>
        <v>495.6</v>
      </c>
      <c r="I61" s="26">
        <f>'раздел 3'!K30</f>
        <v>1825.1000000000001</v>
      </c>
      <c r="J61" s="26">
        <f>'раздел 3'!L30</f>
        <v>1134.4</v>
      </c>
      <c r="K61" s="26">
        <f>'раздел 3'!M30</f>
        <v>690.7</v>
      </c>
      <c r="L61" s="26">
        <f>'раздел 3'!N30</f>
        <v>1730.6</v>
      </c>
      <c r="M61" s="26">
        <f>'раздел 3'!O30</f>
        <v>926.9</v>
      </c>
      <c r="N61" s="26">
        <f>'раздел 3'!P30</f>
        <v>803.7</v>
      </c>
    </row>
    <row r="62" spans="1:14" ht="12.75">
      <c r="A62" s="33"/>
      <c r="B62" s="34"/>
      <c r="C62" s="3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22.5">
      <c r="A63" s="33" t="s">
        <v>134</v>
      </c>
      <c r="B63" s="34" t="s">
        <v>25</v>
      </c>
      <c r="C63" s="34" t="s">
        <v>19</v>
      </c>
      <c r="D63" s="26">
        <f>'раздел 3'!F11+'раздел 3'!F31+'раздел 3'!F127</f>
        <v>24254.6</v>
      </c>
      <c r="E63" s="26">
        <f>'раздел 3'!G11+'раздел 3'!G31+'раздел 3'!G127</f>
        <v>24105.1</v>
      </c>
      <c r="F63" s="26">
        <f>'раздел 3'!H11+'раздел 3'!H31+'раздел 3'!H127</f>
        <v>28559.000000000004</v>
      </c>
      <c r="G63" s="26">
        <f>'раздел 3'!I11+'раздел 3'!I31+'раздел 3'!I127</f>
        <v>26373.1</v>
      </c>
      <c r="H63" s="26">
        <f>'раздел 3'!J11+'раздел 3'!J31+'раздел 3'!J127</f>
        <v>2185.8999999999996</v>
      </c>
      <c r="I63" s="26">
        <f>'раздел 3'!K11+'раздел 3'!K31+'раздел 3'!K127</f>
        <v>31586.4</v>
      </c>
      <c r="J63" s="26">
        <f>'раздел 3'!L11+'раздел 3'!L31+'раздел 3'!L127</f>
        <v>27307.800000000003</v>
      </c>
      <c r="K63" s="26">
        <f>'раздел 3'!M11+'раздел 3'!M31+'раздел 3'!M127</f>
        <v>4278.6</v>
      </c>
      <c r="L63" s="26">
        <f>'раздел 3'!N11+'раздел 3'!N31+'раздел 3'!N127</f>
        <v>33192.8</v>
      </c>
      <c r="M63" s="26">
        <f>'раздел 3'!O11+'раздел 3'!O31+'раздел 3'!O127</f>
        <v>27746.000000000004</v>
      </c>
      <c r="N63" s="26">
        <f>'раздел 3'!P11+'раздел 3'!P31+'раздел 3'!P127</f>
        <v>5446.799999999999</v>
      </c>
    </row>
    <row r="64" spans="1:14" ht="22.5">
      <c r="A64" s="33" t="s">
        <v>135</v>
      </c>
      <c r="B64" s="34" t="s">
        <v>25</v>
      </c>
      <c r="C64" s="34" t="s">
        <v>16</v>
      </c>
      <c r="D64" s="26"/>
      <c r="E64" s="26">
        <f>'раздел 3'!G12</f>
        <v>16633.5</v>
      </c>
      <c r="F64" s="26">
        <f>'раздел 3'!H12</f>
        <v>9159.699999999999</v>
      </c>
      <c r="G64" s="26">
        <f>'раздел 3'!I12</f>
        <v>8962.8</v>
      </c>
      <c r="H64" s="26">
        <f>'раздел 3'!J12</f>
        <v>196.9</v>
      </c>
      <c r="I64" s="26">
        <f>'раздел 3'!K12</f>
        <v>9967.1</v>
      </c>
      <c r="J64" s="26">
        <f>'раздел 3'!L12</f>
        <v>9456.2</v>
      </c>
      <c r="K64" s="26">
        <f>'раздел 3'!M12</f>
        <v>510.9</v>
      </c>
      <c r="L64" s="26">
        <f>'раздел 3'!N12</f>
        <v>10646.2</v>
      </c>
      <c r="M64" s="26">
        <f>'раздел 3'!O12</f>
        <v>9956.6</v>
      </c>
      <c r="N64" s="26">
        <f>'раздел 3'!P12</f>
        <v>689.6</v>
      </c>
    </row>
    <row r="65" spans="1:14" ht="12.75">
      <c r="A65" s="33" t="s">
        <v>136</v>
      </c>
      <c r="B65" s="34" t="s">
        <v>25</v>
      </c>
      <c r="C65" s="34" t="s">
        <v>27</v>
      </c>
      <c r="D65" s="26"/>
      <c r="E65" s="26">
        <f>'раздел 3'!G13</f>
        <v>4498.8</v>
      </c>
      <c r="F65" s="26">
        <f>'раздел 3'!H13</f>
        <v>9458.1</v>
      </c>
      <c r="G65" s="26">
        <f>'раздел 3'!I13</f>
        <v>9007.7</v>
      </c>
      <c r="H65" s="26">
        <f>'раздел 3'!J13</f>
        <v>450.4</v>
      </c>
      <c r="I65" s="26">
        <f>'раздел 3'!K13</f>
        <v>10417.5</v>
      </c>
      <c r="J65" s="26">
        <f>'раздел 3'!L13</f>
        <v>9248.2</v>
      </c>
      <c r="K65" s="26">
        <f>'раздел 3'!M13</f>
        <v>1169.3</v>
      </c>
      <c r="L65" s="26">
        <f>'раздел 3'!N13</f>
        <v>11070.1</v>
      </c>
      <c r="M65" s="26">
        <f>'раздел 3'!O13</f>
        <v>9492.1</v>
      </c>
      <c r="N65" s="26">
        <f>'раздел 3'!P13</f>
        <v>1578</v>
      </c>
    </row>
    <row r="66" spans="1:14" ht="12.75" hidden="1">
      <c r="A66" s="33"/>
      <c r="B66" s="34"/>
      <c r="C66" s="3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hidden="1">
      <c r="A67" s="33"/>
      <c r="B67" s="34"/>
      <c r="C67" s="3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 hidden="1">
      <c r="A68" s="33"/>
      <c r="B68" s="34"/>
      <c r="C68" s="34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22.5">
      <c r="A69" s="28" t="s">
        <v>183</v>
      </c>
      <c r="B69" s="34" t="s">
        <v>25</v>
      </c>
      <c r="C69" s="34" t="s">
        <v>29</v>
      </c>
      <c r="D69" s="26"/>
      <c r="E69" s="26"/>
      <c r="F69" s="26">
        <f>'раздел 3'!H14</f>
        <v>508.5</v>
      </c>
      <c r="G69" s="26">
        <f>'раздел 3'!I14</f>
        <v>508.5</v>
      </c>
      <c r="H69" s="26">
        <f>'раздел 3'!J14</f>
        <v>0</v>
      </c>
      <c r="I69" s="26">
        <f>'раздел 3'!K14</f>
        <v>549.7</v>
      </c>
      <c r="J69" s="26">
        <f>'раздел 3'!L14</f>
        <v>549.7</v>
      </c>
      <c r="K69" s="26">
        <f>'раздел 3'!M14</f>
        <v>0</v>
      </c>
      <c r="L69" s="26">
        <f>'раздел 3'!N14</f>
        <v>591.5</v>
      </c>
      <c r="M69" s="26">
        <f>'раздел 3'!O14</f>
        <v>591.5</v>
      </c>
      <c r="N69" s="26">
        <f>'раздел 3'!P14</f>
        <v>0</v>
      </c>
    </row>
    <row r="70" spans="1:14" ht="12.75">
      <c r="A70" s="28" t="s">
        <v>184</v>
      </c>
      <c r="B70" s="34" t="s">
        <v>25</v>
      </c>
      <c r="C70" s="34" t="s">
        <v>22</v>
      </c>
      <c r="D70" s="26"/>
      <c r="E70" s="26"/>
      <c r="F70" s="26">
        <f>'раздел 3'!H15</f>
        <v>5214.400000000001</v>
      </c>
      <c r="G70" s="26">
        <f>'раздел 3'!I15</f>
        <v>4915.3</v>
      </c>
      <c r="H70" s="26">
        <f>'раздел 3'!J15</f>
        <v>299.1</v>
      </c>
      <c r="I70" s="26">
        <f>'раздел 3'!K15</f>
        <v>5777.2</v>
      </c>
      <c r="J70" s="26">
        <f>'раздел 3'!L15</f>
        <v>5000.9</v>
      </c>
      <c r="K70" s="26">
        <f>'раздел 3'!M15</f>
        <v>776.3</v>
      </c>
      <c r="L70" s="26">
        <f>'раздел 3'!N15</f>
        <v>6135.299999999999</v>
      </c>
      <c r="M70" s="26">
        <f>'раздел 3'!O15</f>
        <v>5087.7</v>
      </c>
      <c r="N70" s="26">
        <f>'раздел 3'!P15</f>
        <v>1047.6</v>
      </c>
    </row>
    <row r="71" spans="1:14" ht="12.75">
      <c r="A71" s="33" t="s">
        <v>185</v>
      </c>
      <c r="B71" s="34" t="s">
        <v>25</v>
      </c>
      <c r="C71" s="34" t="s">
        <v>34</v>
      </c>
      <c r="D71" s="26"/>
      <c r="E71" s="26">
        <f>'раздел 3'!G33</f>
        <v>1468.3</v>
      </c>
      <c r="F71" s="26">
        <f>'раздел 3'!H33</f>
        <v>2006.9</v>
      </c>
      <c r="G71" s="26">
        <f>'раздел 3'!I33</f>
        <v>1295.3</v>
      </c>
      <c r="H71" s="26">
        <f>'раздел 3'!J33</f>
        <v>711.6</v>
      </c>
      <c r="I71" s="26">
        <f>'раздел 3'!K33</f>
        <v>2485.3999999999996</v>
      </c>
      <c r="J71" s="26">
        <f>'раздел 3'!L33</f>
        <v>1497.1</v>
      </c>
      <c r="K71" s="26">
        <f>'раздел 3'!M33</f>
        <v>988.3</v>
      </c>
      <c r="L71" s="26">
        <f>'раздел 3'!N33</f>
        <v>2447.6000000000004</v>
      </c>
      <c r="M71" s="26">
        <f>'раздел 3'!O33</f>
        <v>1312.2</v>
      </c>
      <c r="N71" s="26">
        <f>'раздел 3'!P33</f>
        <v>1135.4</v>
      </c>
    </row>
    <row r="72" spans="1:14" ht="33.75">
      <c r="A72" s="33" t="s">
        <v>186</v>
      </c>
      <c r="B72" s="34" t="s">
        <v>25</v>
      </c>
      <c r="C72" s="34" t="s">
        <v>30</v>
      </c>
      <c r="D72" s="26"/>
      <c r="E72" s="26">
        <f>'раздел 3'!G16</f>
        <v>1504.5</v>
      </c>
      <c r="F72" s="26">
        <f>'раздел 3'!H16</f>
        <v>2211.4</v>
      </c>
      <c r="G72" s="26">
        <f>'раздел 3'!I16</f>
        <v>1683.5</v>
      </c>
      <c r="H72" s="26">
        <f>'раздел 3'!J16</f>
        <v>527.9</v>
      </c>
      <c r="I72" s="26">
        <f>'раздел 3'!K16</f>
        <v>2389.5</v>
      </c>
      <c r="J72" s="26">
        <f>'раздел 3'!L16</f>
        <v>1555.7</v>
      </c>
      <c r="K72" s="26">
        <f>'раздел 3'!M16</f>
        <v>833.8</v>
      </c>
      <c r="L72" s="26">
        <f>'раздел 3'!N16</f>
        <v>2302.1000000000004</v>
      </c>
      <c r="M72" s="26">
        <f>'раздел 3'!O16</f>
        <v>1305.9</v>
      </c>
      <c r="N72" s="26">
        <f>'раздел 3'!P16</f>
        <v>996.2</v>
      </c>
    </row>
    <row r="73" spans="1:14" ht="12.75">
      <c r="A73" s="33"/>
      <c r="B73" s="34"/>
      <c r="C73" s="3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>
      <c r="A74" s="33" t="s">
        <v>137</v>
      </c>
      <c r="B74" s="34" t="s">
        <v>30</v>
      </c>
      <c r="C74" s="34" t="s">
        <v>19</v>
      </c>
      <c r="D74" s="26">
        <f>'раздел 3'!F55+'раздел 3'!F81+'раздел 3'!F129+'раздел 3'!F151</f>
        <v>9039.7</v>
      </c>
      <c r="E74" s="26">
        <f>'раздел 3'!G55+'раздел 3'!G81+'раздел 3'!G129+'раздел 3'!G151</f>
        <v>1810.1</v>
      </c>
      <c r="F74" s="26">
        <f>'раздел 3'!H55+'раздел 3'!H81+'раздел 3'!H129+'раздел 3'!H151</f>
        <v>1024</v>
      </c>
      <c r="G74" s="26">
        <f>'раздел 3'!I55+'раздел 3'!I81+'раздел 3'!I129+'раздел 3'!I151</f>
        <v>1024</v>
      </c>
      <c r="H74" s="26">
        <f>'раздел 3'!J55+'раздел 3'!J81+'раздел 3'!J129+'раздел 3'!J151</f>
        <v>0</v>
      </c>
      <c r="I74" s="26">
        <f>'раздел 3'!K55+'раздел 3'!K81+'раздел 3'!K129+'раздел 3'!K151</f>
        <v>633.6999999999999</v>
      </c>
      <c r="J74" s="26">
        <f>'раздел 3'!L55+'раздел 3'!L81+'раздел 3'!L129+'раздел 3'!L151</f>
        <v>633.6999999999999</v>
      </c>
      <c r="K74" s="26">
        <f>'раздел 3'!M55+'раздел 3'!M81+'раздел 3'!M129+'раздел 3'!M151</f>
        <v>0</v>
      </c>
      <c r="L74" s="26">
        <f>'раздел 3'!N55+'раздел 3'!N81+'раздел 3'!N129+'раздел 3'!N151</f>
        <v>31.5</v>
      </c>
      <c r="M74" s="26">
        <f>'раздел 3'!O55+'раздел 3'!O81+'раздел 3'!O129+'раздел 3'!O151</f>
        <v>31.5</v>
      </c>
      <c r="N74" s="26">
        <f>'раздел 3'!P55+'раздел 3'!P81+'раздел 3'!P129+'раздел 3'!P151</f>
        <v>0</v>
      </c>
    </row>
    <row r="75" spans="1:14" ht="12.75" hidden="1">
      <c r="A75" s="33"/>
      <c r="B75" s="34"/>
      <c r="C75" s="3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 hidden="1">
      <c r="A76" s="33"/>
      <c r="B76" s="34"/>
      <c r="C76" s="34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22.5">
      <c r="A77" s="33" t="s">
        <v>169</v>
      </c>
      <c r="B77" s="34" t="s">
        <v>30</v>
      </c>
      <c r="C77" s="34" t="s">
        <v>29</v>
      </c>
      <c r="D77" s="26"/>
      <c r="E77" s="26">
        <f>'раздел 3'!G82+'раздел 3'!G130+'раздел 3'!G152</f>
        <v>1053.8</v>
      </c>
      <c r="F77" s="26">
        <f>'раздел 3'!H82+'раздел 3'!H130+'раздел 3'!H152</f>
        <v>1024</v>
      </c>
      <c r="G77" s="26">
        <f>'раздел 3'!I82+'раздел 3'!I130+'раздел 3'!I152</f>
        <v>1024</v>
      </c>
      <c r="H77" s="26">
        <f>'раздел 3'!J82+'раздел 3'!J130+'раздел 3'!J152</f>
        <v>0</v>
      </c>
      <c r="I77" s="26">
        <f>'раздел 3'!K82+'раздел 3'!K130+'раздел 3'!K152</f>
        <v>623.4</v>
      </c>
      <c r="J77" s="26">
        <f>'раздел 3'!L82+'раздел 3'!L130+'раздел 3'!L152</f>
        <v>623.4</v>
      </c>
      <c r="K77" s="26">
        <f>'раздел 3'!M82+'раздел 3'!M130+'раздел 3'!M152</f>
        <v>0</v>
      </c>
      <c r="L77" s="26">
        <f>'раздел 3'!N82+'раздел 3'!N130+'раздел 3'!N152</f>
        <v>20.4</v>
      </c>
      <c r="M77" s="26">
        <f>'раздел 3'!O82+'раздел 3'!O130+'раздел 3'!O152</f>
        <v>20.4</v>
      </c>
      <c r="N77" s="26">
        <f>'раздел 3'!P82+'раздел 3'!P130+'раздел 3'!P152</f>
        <v>0</v>
      </c>
    </row>
    <row r="78" spans="1:14" ht="12.75">
      <c r="A78" s="33" t="s">
        <v>170</v>
      </c>
      <c r="B78" s="34" t="s">
        <v>30</v>
      </c>
      <c r="C78" s="34" t="s">
        <v>22</v>
      </c>
      <c r="D78" s="26"/>
      <c r="E78" s="26">
        <f>'раздел 3'!G57</f>
        <v>756.3</v>
      </c>
      <c r="F78" s="26">
        <f>'раздел 3'!H57</f>
        <v>0</v>
      </c>
      <c r="G78" s="26">
        <f>'раздел 3'!I57</f>
        <v>0</v>
      </c>
      <c r="H78" s="26">
        <f>'раздел 3'!J57</f>
        <v>0</v>
      </c>
      <c r="I78" s="26">
        <f>'раздел 3'!K57</f>
        <v>10.3</v>
      </c>
      <c r="J78" s="26">
        <f>'раздел 3'!L57</f>
        <v>10.3</v>
      </c>
      <c r="K78" s="26">
        <f>'раздел 3'!M57</f>
        <v>0</v>
      </c>
      <c r="L78" s="26">
        <f>'раздел 3'!N57</f>
        <v>11.1</v>
      </c>
      <c r="M78" s="26">
        <f>'раздел 3'!O57</f>
        <v>11.1</v>
      </c>
      <c r="N78" s="26">
        <f>'раздел 3'!P57</f>
        <v>0</v>
      </c>
    </row>
    <row r="79" spans="1:14" ht="12.75" hidden="1">
      <c r="A79" s="33"/>
      <c r="B79" s="34"/>
      <c r="C79" s="34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.75">
      <c r="A80" s="33"/>
      <c r="B80" s="34"/>
      <c r="C80" s="34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22.5">
      <c r="A81" s="33" t="s">
        <v>138</v>
      </c>
      <c r="B81" s="34" t="s">
        <v>18</v>
      </c>
      <c r="C81" s="34" t="s">
        <v>19</v>
      </c>
      <c r="D81" s="26">
        <f>'раздел 3'!F83</f>
        <v>24724.6</v>
      </c>
      <c r="E81" s="26">
        <f>'раздел 3'!G83</f>
        <v>26748.9</v>
      </c>
      <c r="F81" s="26">
        <f>'раздел 3'!H83</f>
        <v>26398.6</v>
      </c>
      <c r="G81" s="26">
        <f>'раздел 3'!I83</f>
        <v>26398.6</v>
      </c>
      <c r="H81" s="26">
        <f>'раздел 3'!J83</f>
        <v>0</v>
      </c>
      <c r="I81" s="26">
        <f>'раздел 3'!K83</f>
        <v>30068</v>
      </c>
      <c r="J81" s="26">
        <f>'раздел 3'!L83</f>
        <v>30068</v>
      </c>
      <c r="K81" s="26">
        <f>'раздел 3'!M83</f>
        <v>0</v>
      </c>
      <c r="L81" s="26">
        <f>'раздел 3'!N83</f>
        <v>30613.6</v>
      </c>
      <c r="M81" s="26">
        <f>'раздел 3'!O83</f>
        <v>30613.6</v>
      </c>
      <c r="N81" s="26">
        <f>'раздел 3'!P83</f>
        <v>0</v>
      </c>
    </row>
    <row r="82" spans="1:14" ht="33.75">
      <c r="A82" s="33" t="s">
        <v>139</v>
      </c>
      <c r="B82" s="34" t="s">
        <v>18</v>
      </c>
      <c r="C82" s="34" t="s">
        <v>16</v>
      </c>
      <c r="D82" s="26"/>
      <c r="E82" s="26">
        <f>'раздел 3'!G84</f>
        <v>26442.9</v>
      </c>
      <c r="F82" s="26">
        <f>'раздел 3'!H84</f>
        <v>20711.6</v>
      </c>
      <c r="G82" s="26">
        <f>'раздел 3'!I84</f>
        <v>20711.6</v>
      </c>
      <c r="H82" s="26">
        <f>'раздел 3'!J84</f>
        <v>0</v>
      </c>
      <c r="I82" s="26">
        <f>'раздел 3'!K84</f>
        <v>29675</v>
      </c>
      <c r="J82" s="26">
        <f>'раздел 3'!L84</f>
        <v>29675</v>
      </c>
      <c r="K82" s="26">
        <f>'раздел 3'!M84</f>
        <v>0</v>
      </c>
      <c r="L82" s="26">
        <f>'раздел 3'!N84</f>
        <v>30195.6</v>
      </c>
      <c r="M82" s="26">
        <f>'раздел 3'!O84</f>
        <v>30195.6</v>
      </c>
      <c r="N82" s="26">
        <f>'раздел 3'!P84</f>
        <v>0</v>
      </c>
    </row>
    <row r="83" spans="1:14" ht="56.25">
      <c r="A83" s="33" t="s">
        <v>140</v>
      </c>
      <c r="B83" s="34" t="s">
        <v>18</v>
      </c>
      <c r="C83" s="34" t="s">
        <v>27</v>
      </c>
      <c r="D83" s="26"/>
      <c r="E83" s="26">
        <f>'раздел 3'!G85</f>
        <v>0</v>
      </c>
      <c r="F83" s="26">
        <f>'раздел 3'!H86</f>
        <v>5328</v>
      </c>
      <c r="G83" s="26">
        <f>'раздел 3'!I86</f>
        <v>5328</v>
      </c>
      <c r="H83" s="26">
        <f>'раздел 3'!J86</f>
        <v>0</v>
      </c>
      <c r="I83" s="26">
        <f>'раздел 3'!K86</f>
        <v>0</v>
      </c>
      <c r="J83" s="26">
        <f>'раздел 3'!L86</f>
        <v>0</v>
      </c>
      <c r="K83" s="26">
        <f>'раздел 3'!M86</f>
        <v>0</v>
      </c>
      <c r="L83" s="26">
        <f>'раздел 3'!N86</f>
        <v>0</v>
      </c>
      <c r="M83" s="26">
        <f>'раздел 3'!O86</f>
        <v>0</v>
      </c>
      <c r="N83" s="26">
        <f>'раздел 3'!P86</f>
        <v>0</v>
      </c>
    </row>
    <row r="84" spans="1:14" ht="33.75">
      <c r="A84" s="33" t="s">
        <v>141</v>
      </c>
      <c r="B84" s="34" t="s">
        <v>18</v>
      </c>
      <c r="C84" s="34" t="s">
        <v>29</v>
      </c>
      <c r="D84" s="26"/>
      <c r="E84" s="26">
        <f>'раздел 3'!G87</f>
        <v>306</v>
      </c>
      <c r="F84" s="26">
        <f>'раздел 3'!H87</f>
        <v>359</v>
      </c>
      <c r="G84" s="26">
        <f>'раздел 3'!I87</f>
        <v>359</v>
      </c>
      <c r="H84" s="26">
        <f>'раздел 3'!J87</f>
        <v>0</v>
      </c>
      <c r="I84" s="26">
        <f>'раздел 3'!K87</f>
        <v>393</v>
      </c>
      <c r="J84" s="26">
        <f>'раздел 3'!L87</f>
        <v>393</v>
      </c>
      <c r="K84" s="26">
        <f>'раздел 3'!M87</f>
        <v>0</v>
      </c>
      <c r="L84" s="26">
        <f>'раздел 3'!N87</f>
        <v>418</v>
      </c>
      <c r="M84" s="26">
        <f>'раздел 3'!O87</f>
        <v>418</v>
      </c>
      <c r="N84" s="26">
        <f>'раздел 3'!P87</f>
        <v>0</v>
      </c>
    </row>
    <row r="85" spans="1:14" ht="12.75" hidden="1">
      <c r="A85" s="33"/>
      <c r="B85" s="29"/>
      <c r="C85" s="29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s="38" customFormat="1" ht="12.75">
      <c r="A86" s="36" t="s">
        <v>142</v>
      </c>
      <c r="B86" s="37"/>
      <c r="C86" s="37"/>
      <c r="D86" s="14">
        <f>D7+D18+D23+D34+D42+D46+D56+D63+D74+D81</f>
        <v>178135.2</v>
      </c>
      <c r="E86" s="14">
        <f aca="true" t="shared" si="0" ref="E86:N86">E7+E18+E23+E34+E42+E46+E56+E63+E74+E81</f>
        <v>250305.19999999998</v>
      </c>
      <c r="F86" s="14">
        <f t="shared" si="0"/>
        <v>235141.4</v>
      </c>
      <c r="G86" s="14">
        <f t="shared" si="0"/>
        <v>206674.40000000002</v>
      </c>
      <c r="H86" s="14">
        <f t="shared" si="0"/>
        <v>28467</v>
      </c>
      <c r="I86" s="14">
        <f t="shared" si="0"/>
        <v>297905.2</v>
      </c>
      <c r="J86" s="14">
        <f t="shared" si="0"/>
        <v>249583.2</v>
      </c>
      <c r="K86" s="14">
        <f t="shared" si="0"/>
        <v>48322</v>
      </c>
      <c r="L86" s="14">
        <f t="shared" si="0"/>
        <v>336281.69999999995</v>
      </c>
      <c r="M86" s="14">
        <f t="shared" si="0"/>
        <v>277027.1</v>
      </c>
      <c r="N86" s="14">
        <f t="shared" si="0"/>
        <v>59254.600000000006</v>
      </c>
    </row>
    <row r="87" spans="1:14" s="38" customFormat="1" ht="31.5">
      <c r="A87" s="7" t="s">
        <v>143</v>
      </c>
      <c r="B87" s="37"/>
      <c r="C87" s="37"/>
      <c r="D87" s="14">
        <f>'раздел 3'!F165</f>
        <v>524.5</v>
      </c>
      <c r="E87" s="14">
        <f>'раздел 3'!G165</f>
        <v>9965.7</v>
      </c>
      <c r="F87" s="14">
        <f>'раздел 3'!H165</f>
        <v>2347.5</v>
      </c>
      <c r="G87" s="14">
        <f>'раздел 3'!I165</f>
        <v>2347.5</v>
      </c>
      <c r="H87" s="14">
        <f>'раздел 3'!J165</f>
        <v>0</v>
      </c>
      <c r="I87" s="14">
        <f>'раздел 3'!K165</f>
        <v>1951.9</v>
      </c>
      <c r="J87" s="14">
        <f>'раздел 3'!L165</f>
        <v>1951.9</v>
      </c>
      <c r="K87" s="14">
        <f>'раздел 3'!M165</f>
        <v>0</v>
      </c>
      <c r="L87" s="14">
        <f>'раздел 3'!N165</f>
        <v>0</v>
      </c>
      <c r="M87" s="14">
        <f>'раздел 3'!O165</f>
        <v>0</v>
      </c>
      <c r="N87" s="14">
        <f>'раздел 3'!P165</f>
        <v>0</v>
      </c>
    </row>
    <row r="88" spans="1:3" s="41" customFormat="1" ht="12.75">
      <c r="A88" s="39"/>
      <c r="B88" s="40"/>
      <c r="C88" s="40"/>
    </row>
    <row r="89" spans="1:3" s="41" customFormat="1" ht="12.75">
      <c r="A89" s="39"/>
      <c r="B89" s="40"/>
      <c r="C89" s="40"/>
    </row>
    <row r="90" spans="1:3" s="41" customFormat="1" ht="12.75">
      <c r="A90" s="39"/>
      <c r="B90" s="40"/>
      <c r="C90" s="40"/>
    </row>
  </sheetData>
  <sheetProtection/>
  <mergeCells count="9">
    <mergeCell ref="A2:N2"/>
    <mergeCell ref="F4:N4"/>
    <mergeCell ref="F5:H5"/>
    <mergeCell ref="I5:K5"/>
    <mergeCell ref="L5:N5"/>
    <mergeCell ref="A4:A6"/>
    <mergeCell ref="B4:C5"/>
    <mergeCell ref="D4:D6"/>
    <mergeCell ref="E4:E6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K36" sqref="A1:K36"/>
    </sheetView>
  </sheetViews>
  <sheetFormatPr defaultColWidth="9.00390625" defaultRowHeight="12.75"/>
  <cols>
    <col min="1" max="1" width="41.625" style="0" customWidth="1"/>
    <col min="2" max="2" width="14.375" style="0" customWidth="1"/>
    <col min="3" max="3" width="10.375" style="0" customWidth="1"/>
    <col min="4" max="4" width="9.375" style="0" bestFit="1" customWidth="1"/>
    <col min="5" max="5" width="9.25390625" style="0" bestFit="1" customWidth="1"/>
    <col min="6" max="6" width="10.625" style="0" customWidth="1"/>
    <col min="7" max="7" width="9.375" style="0" bestFit="1" customWidth="1"/>
    <col min="8" max="8" width="9.25390625" style="0" bestFit="1" customWidth="1"/>
    <col min="9" max="9" width="10.625" style="0" customWidth="1"/>
    <col min="10" max="10" width="9.375" style="0" bestFit="1" customWidth="1"/>
    <col min="11" max="11" width="9.25390625" style="0" bestFit="1" customWidth="1"/>
  </cols>
  <sheetData>
    <row r="2" spans="1:11" ht="15.75">
      <c r="A2" s="70" t="s">
        <v>177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40.5" customHeight="1">
      <c r="A4" s="13" t="s">
        <v>79</v>
      </c>
      <c r="B4" s="13" t="s">
        <v>80</v>
      </c>
      <c r="C4" s="71" t="s">
        <v>6</v>
      </c>
      <c r="D4" s="72"/>
      <c r="E4" s="72"/>
      <c r="F4" s="72"/>
      <c r="G4" s="72"/>
      <c r="H4" s="72"/>
      <c r="I4" s="72"/>
      <c r="J4" s="72"/>
      <c r="K4" s="73"/>
    </row>
    <row r="5" spans="1:11" ht="12.75">
      <c r="A5" s="16"/>
      <c r="B5" s="16"/>
      <c r="C5" s="71" t="s">
        <v>7</v>
      </c>
      <c r="D5" s="72"/>
      <c r="E5" s="73"/>
      <c r="F5" s="71" t="s">
        <v>8</v>
      </c>
      <c r="G5" s="72"/>
      <c r="H5" s="73"/>
      <c r="I5" s="71" t="s">
        <v>9</v>
      </c>
      <c r="J5" s="72"/>
      <c r="K5" s="73"/>
    </row>
    <row r="6" spans="1:11" ht="12.75">
      <c r="A6" s="16"/>
      <c r="B6" s="16"/>
      <c r="C6" s="16" t="s">
        <v>10</v>
      </c>
      <c r="D6" s="16" t="s">
        <v>11</v>
      </c>
      <c r="E6" s="16" t="s">
        <v>12</v>
      </c>
      <c r="F6" s="16" t="s">
        <v>10</v>
      </c>
      <c r="G6" s="16" t="s">
        <v>11</v>
      </c>
      <c r="H6" s="16" t="s">
        <v>12</v>
      </c>
      <c r="I6" s="16" t="s">
        <v>10</v>
      </c>
      <c r="J6" s="16" t="s">
        <v>11</v>
      </c>
      <c r="K6" s="16" t="s">
        <v>12</v>
      </c>
    </row>
    <row r="7" spans="1:11" ht="12.75">
      <c r="A7" s="17" t="s">
        <v>81</v>
      </c>
      <c r="B7" s="23">
        <v>200</v>
      </c>
      <c r="C7" s="25">
        <f>C8+C12+C22+C25+C27+C31</f>
        <v>220219.99999999997</v>
      </c>
      <c r="D7" s="25">
        <f aca="true" t="shared" si="0" ref="D7:K7">D8+D12+D22+D25+D27+D31</f>
        <v>191752.99999999997</v>
      </c>
      <c r="E7" s="25">
        <f t="shared" si="0"/>
        <v>28467</v>
      </c>
      <c r="F7" s="25">
        <f t="shared" si="0"/>
        <v>246065.3</v>
      </c>
      <c r="G7" s="25">
        <f t="shared" si="0"/>
        <v>197743.3</v>
      </c>
      <c r="H7" s="25">
        <f t="shared" si="0"/>
        <v>48322</v>
      </c>
      <c r="I7" s="25">
        <f t="shared" si="0"/>
        <v>258908.40000000005</v>
      </c>
      <c r="J7" s="25">
        <f t="shared" si="0"/>
        <v>199653.80000000002</v>
      </c>
      <c r="K7" s="25">
        <f t="shared" si="0"/>
        <v>59254.6</v>
      </c>
    </row>
    <row r="8" spans="1:11" ht="12.75" customHeight="1">
      <c r="A8" s="18" t="s">
        <v>83</v>
      </c>
      <c r="B8" s="23">
        <v>210</v>
      </c>
      <c r="C8" s="25">
        <f>C9+C10+C11</f>
        <v>141424.59999999998</v>
      </c>
      <c r="D8" s="25">
        <f aca="true" t="shared" si="1" ref="D8:K8">D9+D10+D11</f>
        <v>112957.59999999999</v>
      </c>
      <c r="E8" s="25">
        <f t="shared" si="1"/>
        <v>28467</v>
      </c>
      <c r="F8" s="25">
        <f t="shared" si="1"/>
        <v>161294.8</v>
      </c>
      <c r="G8" s="25">
        <f t="shared" si="1"/>
        <v>112972.79999999999</v>
      </c>
      <c r="H8" s="25">
        <f t="shared" si="1"/>
        <v>48322</v>
      </c>
      <c r="I8" s="25">
        <f t="shared" si="1"/>
        <v>171867.40000000002</v>
      </c>
      <c r="J8" s="25">
        <f t="shared" si="1"/>
        <v>112612.79999999999</v>
      </c>
      <c r="K8" s="25">
        <f t="shared" si="1"/>
        <v>59254.6</v>
      </c>
    </row>
    <row r="9" spans="1:11" ht="12.75">
      <c r="A9" s="18" t="s">
        <v>82</v>
      </c>
      <c r="B9" s="23">
        <v>211</v>
      </c>
      <c r="C9" s="25">
        <v>111506.7</v>
      </c>
      <c r="D9" s="25">
        <v>89277.9</v>
      </c>
      <c r="E9" s="25">
        <v>22228.8</v>
      </c>
      <c r="F9" s="25">
        <v>127235.4</v>
      </c>
      <c r="G9" s="25">
        <v>89273.4</v>
      </c>
      <c r="H9" s="25">
        <v>37962</v>
      </c>
      <c r="I9" s="25">
        <v>135898</v>
      </c>
      <c r="J9" s="25">
        <v>89273.4</v>
      </c>
      <c r="K9" s="25">
        <v>46624.6</v>
      </c>
    </row>
    <row r="10" spans="1:11" ht="12.75">
      <c r="A10" s="18" t="s">
        <v>84</v>
      </c>
      <c r="B10" s="23">
        <v>212</v>
      </c>
      <c r="C10" s="25">
        <v>640.9</v>
      </c>
      <c r="D10" s="25">
        <v>640.9</v>
      </c>
      <c r="E10" s="25"/>
      <c r="F10" s="25">
        <v>661.7</v>
      </c>
      <c r="G10" s="25">
        <v>661.7</v>
      </c>
      <c r="H10" s="25"/>
      <c r="I10" s="25">
        <v>301.7</v>
      </c>
      <c r="J10" s="25">
        <v>301.7</v>
      </c>
      <c r="K10" s="25"/>
    </row>
    <row r="11" spans="1:11" ht="12.75">
      <c r="A11" s="18" t="s">
        <v>173</v>
      </c>
      <c r="B11" s="23">
        <v>213</v>
      </c>
      <c r="C11" s="25">
        <v>29277</v>
      </c>
      <c r="D11" s="25">
        <v>23038.8</v>
      </c>
      <c r="E11" s="25">
        <v>6238.2</v>
      </c>
      <c r="F11" s="25">
        <v>33397.7</v>
      </c>
      <c r="G11" s="25">
        <v>23037.7</v>
      </c>
      <c r="H11" s="25">
        <v>10360</v>
      </c>
      <c r="I11" s="25">
        <v>35667.7</v>
      </c>
      <c r="J11" s="25">
        <v>23037.7</v>
      </c>
      <c r="K11" s="25">
        <v>12630</v>
      </c>
    </row>
    <row r="12" spans="1:11" ht="12.75">
      <c r="A12" s="18" t="s">
        <v>85</v>
      </c>
      <c r="B12" s="23">
        <v>220</v>
      </c>
      <c r="C12" s="25">
        <f>C13+C14+C15+C16+C17+C18</f>
        <v>36931.5</v>
      </c>
      <c r="D12" s="25">
        <f aca="true" t="shared" si="2" ref="D12:J12">D13+D14+D15+D16+D17+D18</f>
        <v>36931.5</v>
      </c>
      <c r="E12" s="25"/>
      <c r="F12" s="25">
        <f t="shared" si="2"/>
        <v>39144.1</v>
      </c>
      <c r="G12" s="25">
        <f t="shared" si="2"/>
        <v>39144.1</v>
      </c>
      <c r="H12" s="25"/>
      <c r="I12" s="25">
        <f t="shared" si="2"/>
        <v>40966.600000000006</v>
      </c>
      <c r="J12" s="25">
        <f t="shared" si="2"/>
        <v>40966.600000000006</v>
      </c>
      <c r="K12" s="25"/>
    </row>
    <row r="13" spans="1:11" ht="12.75">
      <c r="A13" s="18" t="s">
        <v>86</v>
      </c>
      <c r="B13" s="23">
        <v>221</v>
      </c>
      <c r="C13" s="25">
        <v>1134.8</v>
      </c>
      <c r="D13" s="25">
        <v>1134.8</v>
      </c>
      <c r="E13" s="25"/>
      <c r="F13" s="25">
        <v>1227.7</v>
      </c>
      <c r="G13" s="25">
        <v>1227.7</v>
      </c>
      <c r="H13" s="25"/>
      <c r="I13" s="25">
        <v>1218.4</v>
      </c>
      <c r="J13" s="25">
        <v>1218.4</v>
      </c>
      <c r="K13" s="25"/>
    </row>
    <row r="14" spans="1:11" ht="12.75">
      <c r="A14" s="18" t="s">
        <v>87</v>
      </c>
      <c r="B14" s="23">
        <v>222</v>
      </c>
      <c r="C14" s="25">
        <v>59.6</v>
      </c>
      <c r="D14" s="25">
        <v>59.6</v>
      </c>
      <c r="E14" s="25"/>
      <c r="F14" s="25">
        <v>62.1</v>
      </c>
      <c r="G14" s="25">
        <v>62.1</v>
      </c>
      <c r="H14" s="25"/>
      <c r="I14" s="25">
        <v>35</v>
      </c>
      <c r="J14" s="25">
        <v>35</v>
      </c>
      <c r="K14" s="25"/>
    </row>
    <row r="15" spans="1:11" ht="12.75">
      <c r="A15" s="18" t="s">
        <v>88</v>
      </c>
      <c r="B15" s="23">
        <v>223</v>
      </c>
      <c r="C15" s="25">
        <v>20922.6</v>
      </c>
      <c r="D15" s="25">
        <v>20922.6</v>
      </c>
      <c r="E15" s="25"/>
      <c r="F15" s="25">
        <v>22617.5</v>
      </c>
      <c r="G15" s="25">
        <v>22617.5</v>
      </c>
      <c r="H15" s="25"/>
      <c r="I15" s="25">
        <v>24336.3</v>
      </c>
      <c r="J15" s="25">
        <v>24336.3</v>
      </c>
      <c r="K15" s="25"/>
    </row>
    <row r="16" spans="1:11" ht="12.75" customHeight="1">
      <c r="A16" s="18" t="s">
        <v>89</v>
      </c>
      <c r="B16" s="23">
        <v>224</v>
      </c>
      <c r="C16" s="25">
        <v>201.3</v>
      </c>
      <c r="D16" s="25">
        <v>201.3</v>
      </c>
      <c r="E16" s="25"/>
      <c r="F16" s="25">
        <v>217.6</v>
      </c>
      <c r="G16" s="25">
        <v>217.6</v>
      </c>
      <c r="H16" s="25"/>
      <c r="I16" s="25">
        <v>234.2</v>
      </c>
      <c r="J16" s="25">
        <v>234.2</v>
      </c>
      <c r="K16" s="25"/>
    </row>
    <row r="17" spans="1:11" ht="12.75">
      <c r="A17" s="18" t="s">
        <v>90</v>
      </c>
      <c r="B17" s="23">
        <v>225</v>
      </c>
      <c r="C17" s="25">
        <v>6751.7</v>
      </c>
      <c r="D17" s="25">
        <v>6751.7</v>
      </c>
      <c r="E17" s="25"/>
      <c r="F17" s="25">
        <v>9098.6</v>
      </c>
      <c r="G17" s="25">
        <v>9098.6</v>
      </c>
      <c r="H17" s="25"/>
      <c r="I17" s="25">
        <v>9521.2</v>
      </c>
      <c r="J17" s="25">
        <v>9521.2</v>
      </c>
      <c r="K17" s="25"/>
    </row>
    <row r="18" spans="1:11" ht="12.75">
      <c r="A18" s="18" t="s">
        <v>91</v>
      </c>
      <c r="B18" s="23">
        <v>226</v>
      </c>
      <c r="C18" s="25">
        <v>7861.5</v>
      </c>
      <c r="D18" s="25">
        <v>7861.5</v>
      </c>
      <c r="E18" s="25"/>
      <c r="F18" s="25">
        <v>5920.6</v>
      </c>
      <c r="G18" s="25">
        <v>5920.6</v>
      </c>
      <c r="H18" s="25"/>
      <c r="I18" s="25">
        <v>5621.5</v>
      </c>
      <c r="J18" s="25">
        <v>5621.5</v>
      </c>
      <c r="K18" s="25"/>
    </row>
    <row r="19" spans="1:11" ht="12.75" hidden="1">
      <c r="A19" s="18"/>
      <c r="B19" s="23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 hidden="1">
      <c r="A20" s="18"/>
      <c r="B20" s="23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3.5" customHeight="1" hidden="1">
      <c r="A21" s="18"/>
      <c r="B21" s="23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25.5">
      <c r="A22" s="18" t="s">
        <v>92</v>
      </c>
      <c r="B22" s="23">
        <v>240</v>
      </c>
      <c r="C22" s="25">
        <f>C23+C24</f>
        <v>7080</v>
      </c>
      <c r="D22" s="25">
        <f aca="true" t="shared" si="3" ref="D22:J22">D23+D24</f>
        <v>7080</v>
      </c>
      <c r="E22" s="25"/>
      <c r="F22" s="25">
        <f t="shared" si="3"/>
        <v>7663.8</v>
      </c>
      <c r="G22" s="25">
        <f t="shared" si="3"/>
        <v>7663.8</v>
      </c>
      <c r="H22" s="25"/>
      <c r="I22" s="25">
        <f t="shared" si="3"/>
        <v>7586.5</v>
      </c>
      <c r="J22" s="25">
        <f t="shared" si="3"/>
        <v>7586.5</v>
      </c>
      <c r="K22" s="25"/>
    </row>
    <row r="23" spans="1:11" ht="38.25">
      <c r="A23" s="18" t="s">
        <v>93</v>
      </c>
      <c r="B23" s="23">
        <v>241</v>
      </c>
      <c r="C23" s="25">
        <v>4815.6</v>
      </c>
      <c r="D23" s="25">
        <v>4815.6</v>
      </c>
      <c r="E23" s="25"/>
      <c r="F23" s="25">
        <v>5206.6</v>
      </c>
      <c r="G23" s="25">
        <v>5206.6</v>
      </c>
      <c r="H23" s="25"/>
      <c r="I23" s="25">
        <v>5603.1</v>
      </c>
      <c r="J23" s="25">
        <v>5603.1</v>
      </c>
      <c r="K23" s="25"/>
    </row>
    <row r="24" spans="1:11" ht="40.5" customHeight="1">
      <c r="A24" s="18" t="s">
        <v>94</v>
      </c>
      <c r="B24" s="23">
        <v>242</v>
      </c>
      <c r="C24" s="25">
        <v>2264.4</v>
      </c>
      <c r="D24" s="25">
        <v>2264.4</v>
      </c>
      <c r="E24" s="25"/>
      <c r="F24" s="25">
        <v>2457.2</v>
      </c>
      <c r="G24" s="25">
        <v>2457.2</v>
      </c>
      <c r="H24" s="25"/>
      <c r="I24" s="25">
        <v>1983.4</v>
      </c>
      <c r="J24" s="25">
        <v>1983.4</v>
      </c>
      <c r="K24" s="25"/>
    </row>
    <row r="25" spans="1:11" ht="25.5">
      <c r="A25" s="18" t="s">
        <v>95</v>
      </c>
      <c r="B25" s="23">
        <v>250</v>
      </c>
      <c r="C25" s="25">
        <f>C26</f>
        <v>28929.4</v>
      </c>
      <c r="D25" s="25">
        <f aca="true" t="shared" si="4" ref="D25:J25">D26</f>
        <v>28929.4</v>
      </c>
      <c r="E25" s="25"/>
      <c r="F25" s="25">
        <f t="shared" si="4"/>
        <v>30068</v>
      </c>
      <c r="G25" s="25">
        <f t="shared" si="4"/>
        <v>30068</v>
      </c>
      <c r="H25" s="25"/>
      <c r="I25" s="25">
        <f t="shared" si="4"/>
        <v>30613.6</v>
      </c>
      <c r="J25" s="25">
        <f t="shared" si="4"/>
        <v>30613.6</v>
      </c>
      <c r="K25" s="25"/>
    </row>
    <row r="26" spans="1:11" ht="25.5" customHeight="1">
      <c r="A26" s="18" t="s">
        <v>96</v>
      </c>
      <c r="B26" s="23">
        <v>251</v>
      </c>
      <c r="C26" s="25">
        <v>28929.4</v>
      </c>
      <c r="D26" s="25">
        <v>28929.4</v>
      </c>
      <c r="E26" s="25"/>
      <c r="F26" s="25">
        <v>30068</v>
      </c>
      <c r="G26" s="25">
        <v>30068</v>
      </c>
      <c r="H26" s="25"/>
      <c r="I26" s="25">
        <v>30613.6</v>
      </c>
      <c r="J26" s="25">
        <v>30613.6</v>
      </c>
      <c r="K26" s="25"/>
    </row>
    <row r="27" spans="1:11" ht="12.75">
      <c r="A27" s="18" t="s">
        <v>97</v>
      </c>
      <c r="B27" s="23">
        <v>260</v>
      </c>
      <c r="C27" s="25">
        <f>C28+C29+C30</f>
        <v>891.9</v>
      </c>
      <c r="D27" s="25">
        <f aca="true" t="shared" si="5" ref="D27:J27">D28+D29+D30</f>
        <v>891.9</v>
      </c>
      <c r="E27" s="25"/>
      <c r="F27" s="25">
        <f t="shared" si="5"/>
        <v>708.9</v>
      </c>
      <c r="G27" s="25">
        <f t="shared" si="5"/>
        <v>708.9</v>
      </c>
      <c r="H27" s="25"/>
      <c r="I27" s="25">
        <f t="shared" si="5"/>
        <v>144.1</v>
      </c>
      <c r="J27" s="25">
        <f t="shared" si="5"/>
        <v>144.1</v>
      </c>
      <c r="K27" s="25"/>
    </row>
    <row r="28" spans="1:11" ht="12.75" hidden="1">
      <c r="A28" s="18"/>
      <c r="B28" s="23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8.75" customHeight="1">
      <c r="A29" s="18" t="s">
        <v>98</v>
      </c>
      <c r="B29" s="23">
        <v>262</v>
      </c>
      <c r="C29" s="25">
        <v>891.9</v>
      </c>
      <c r="D29" s="25">
        <v>891.9</v>
      </c>
      <c r="E29" s="25"/>
      <c r="F29" s="25">
        <v>708.9</v>
      </c>
      <c r="G29" s="25">
        <v>708.9</v>
      </c>
      <c r="H29" s="25"/>
      <c r="I29" s="25">
        <v>144.1</v>
      </c>
      <c r="J29" s="25">
        <v>144.1</v>
      </c>
      <c r="K29" s="25"/>
    </row>
    <row r="30" spans="1:11" ht="12.75" hidden="1">
      <c r="A30" s="18"/>
      <c r="B30" s="23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.75">
      <c r="A31" s="18" t="s">
        <v>99</v>
      </c>
      <c r="B31" s="23">
        <v>290</v>
      </c>
      <c r="C31" s="25">
        <v>4962.6</v>
      </c>
      <c r="D31" s="25">
        <v>4962.6</v>
      </c>
      <c r="E31" s="25"/>
      <c r="F31" s="25">
        <v>7185.7</v>
      </c>
      <c r="G31" s="25">
        <v>7185.7</v>
      </c>
      <c r="H31" s="25"/>
      <c r="I31" s="25">
        <v>7730.2</v>
      </c>
      <c r="J31" s="25">
        <v>7730.2</v>
      </c>
      <c r="K31" s="25"/>
    </row>
    <row r="32" spans="1:11" ht="12.75">
      <c r="A32" s="18" t="s">
        <v>100</v>
      </c>
      <c r="B32" s="23">
        <v>300</v>
      </c>
      <c r="C32" s="25">
        <f>C34+C33+C35</f>
        <v>19684.199999999997</v>
      </c>
      <c r="D32" s="25">
        <f aca="true" t="shared" si="6" ref="D32:J32">D34+D33+D35</f>
        <v>19684.199999999997</v>
      </c>
      <c r="E32" s="25"/>
      <c r="F32" s="25">
        <f t="shared" si="6"/>
        <v>51839.9</v>
      </c>
      <c r="G32" s="25">
        <f t="shared" si="6"/>
        <v>51839.9</v>
      </c>
      <c r="H32" s="25"/>
      <c r="I32" s="25">
        <f t="shared" si="6"/>
        <v>77373.3</v>
      </c>
      <c r="J32" s="25">
        <f t="shared" si="6"/>
        <v>77373.3</v>
      </c>
      <c r="K32" s="25"/>
    </row>
    <row r="33" spans="1:11" ht="13.5" customHeight="1">
      <c r="A33" s="18" t="s">
        <v>101</v>
      </c>
      <c r="B33" s="23">
        <v>310</v>
      </c>
      <c r="C33" s="25">
        <v>9035.9</v>
      </c>
      <c r="D33" s="25">
        <v>9035.9</v>
      </c>
      <c r="E33" s="25"/>
      <c r="F33" s="25">
        <v>40934.9</v>
      </c>
      <c r="G33" s="25">
        <v>40934.9</v>
      </c>
      <c r="H33" s="25"/>
      <c r="I33" s="25">
        <v>65927</v>
      </c>
      <c r="J33" s="25">
        <v>65927</v>
      </c>
      <c r="K33" s="25"/>
    </row>
    <row r="34" spans="1:11" ht="12.75" customHeight="1" hidden="1">
      <c r="A34" s="18"/>
      <c r="B34" s="23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3.5" customHeight="1">
      <c r="A35" s="18" t="s">
        <v>102</v>
      </c>
      <c r="B35" s="23">
        <v>340</v>
      </c>
      <c r="C35" s="25">
        <v>10648.3</v>
      </c>
      <c r="D35" s="25">
        <v>10648.3</v>
      </c>
      <c r="E35" s="25"/>
      <c r="F35" s="25">
        <v>10905</v>
      </c>
      <c r="G35" s="25">
        <v>10905</v>
      </c>
      <c r="H35" s="25"/>
      <c r="I35" s="25">
        <v>11446.3</v>
      </c>
      <c r="J35" s="25">
        <v>11446.3</v>
      </c>
      <c r="K35" s="25"/>
    </row>
    <row r="36" spans="1:11" s="20" customFormat="1" ht="12.75">
      <c r="A36" s="19" t="s">
        <v>172</v>
      </c>
      <c r="B36" s="24">
        <v>999</v>
      </c>
      <c r="C36" s="15">
        <f>C7+C32</f>
        <v>239904.19999999995</v>
      </c>
      <c r="D36" s="15">
        <f aca="true" t="shared" si="7" ref="D36:K36">D7+D32</f>
        <v>211437.19999999995</v>
      </c>
      <c r="E36" s="15">
        <f t="shared" si="7"/>
        <v>28467</v>
      </c>
      <c r="F36" s="15">
        <f t="shared" si="7"/>
        <v>297905.2</v>
      </c>
      <c r="G36" s="15">
        <f t="shared" si="7"/>
        <v>249583.19999999998</v>
      </c>
      <c r="H36" s="15">
        <f t="shared" si="7"/>
        <v>48322</v>
      </c>
      <c r="I36" s="15">
        <f t="shared" si="7"/>
        <v>336281.70000000007</v>
      </c>
      <c r="J36" s="15">
        <f t="shared" si="7"/>
        <v>277027.10000000003</v>
      </c>
      <c r="K36" s="15">
        <f t="shared" si="7"/>
        <v>59254.6</v>
      </c>
    </row>
    <row r="37" spans="1:11" s="22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22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s="22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22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s="22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s="22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s="22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22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22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22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</sheetData>
  <sheetProtection/>
  <mergeCells count="6">
    <mergeCell ref="A3:K3"/>
    <mergeCell ref="A2:K2"/>
    <mergeCell ref="C5:E5"/>
    <mergeCell ref="F5:H5"/>
    <mergeCell ref="I5:K5"/>
    <mergeCell ref="C4:K4"/>
  </mergeCells>
  <printOptions/>
  <pageMargins left="0.3937007874015748" right="0.1968503937007874" top="0.787401574803149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raifo111</dc:creator>
  <cp:keywords/>
  <dc:description/>
  <cp:lastModifiedBy>Наталья Анатольевна</cp:lastModifiedBy>
  <cp:lastPrinted>2009-01-28T05:57:55Z</cp:lastPrinted>
  <dcterms:created xsi:type="dcterms:W3CDTF">2008-08-11T10:03:58Z</dcterms:created>
  <dcterms:modified xsi:type="dcterms:W3CDTF">2009-03-19T11:49:08Z</dcterms:modified>
  <cp:category/>
  <cp:version/>
  <cp:contentType/>
  <cp:contentStatus/>
</cp:coreProperties>
</file>